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накопит" sheetId="1" r:id="rId1"/>
    <sheet name="план меню" sheetId="5" r:id="rId2"/>
    <sheet name="по дням расход " sheetId="2" r:id="rId3"/>
    <sheet name="меню" sheetId="3" r:id="rId4"/>
    <sheet name="Лист1" sheetId="6" state="hidden" r:id="rId5"/>
  </sheets>
  <calcPr calcId="124519"/>
</workbook>
</file>

<file path=xl/calcChain.xml><?xml version="1.0" encoding="utf-8"?>
<calcChain xmlns="http://schemas.openxmlformats.org/spreadsheetml/2006/main">
  <c r="E489" i="3"/>
  <c r="F489"/>
  <c r="G489"/>
  <c r="H489"/>
  <c r="I489"/>
  <c r="J489"/>
  <c r="K489"/>
  <c r="L489"/>
  <c r="M489"/>
  <c r="N489"/>
  <c r="O489"/>
  <c r="P489"/>
  <c r="D489"/>
  <c r="E485"/>
  <c r="F485"/>
  <c r="G485"/>
  <c r="H485"/>
  <c r="I485"/>
  <c r="J485"/>
  <c r="K485"/>
  <c r="L485"/>
  <c r="M485"/>
  <c r="N485"/>
  <c r="O485"/>
  <c r="P485"/>
  <c r="D485"/>
  <c r="E476"/>
  <c r="F476"/>
  <c r="G476"/>
  <c r="H476"/>
  <c r="I476"/>
  <c r="J476"/>
  <c r="K476"/>
  <c r="L476"/>
  <c r="M476"/>
  <c r="N476"/>
  <c r="O476"/>
  <c r="P476"/>
  <c r="D476"/>
  <c r="E467"/>
  <c r="F467"/>
  <c r="G467"/>
  <c r="H467"/>
  <c r="I467"/>
  <c r="J467"/>
  <c r="K467"/>
  <c r="L467"/>
  <c r="M467"/>
  <c r="N467"/>
  <c r="O467"/>
  <c r="P467"/>
  <c r="D467"/>
  <c r="E464"/>
  <c r="F464"/>
  <c r="G464"/>
  <c r="H464"/>
  <c r="I464"/>
  <c r="J464"/>
  <c r="K464"/>
  <c r="L464"/>
  <c r="M464"/>
  <c r="N464"/>
  <c r="O464"/>
  <c r="P464"/>
  <c r="D464"/>
  <c r="E455"/>
  <c r="F455"/>
  <c r="G455"/>
  <c r="H455"/>
  <c r="I455"/>
  <c r="J455"/>
  <c r="K455"/>
  <c r="L455"/>
  <c r="M455"/>
  <c r="N455"/>
  <c r="O455"/>
  <c r="P455"/>
  <c r="D455"/>
  <c r="E445"/>
  <c r="F445"/>
  <c r="G445"/>
  <c r="H445"/>
  <c r="I445"/>
  <c r="J445"/>
  <c r="K445"/>
  <c r="L445"/>
  <c r="M445"/>
  <c r="N445"/>
  <c r="O445"/>
  <c r="P445"/>
  <c r="D445"/>
  <c r="E441"/>
  <c r="F441"/>
  <c r="G441"/>
  <c r="H441"/>
  <c r="I441"/>
  <c r="J441"/>
  <c r="K441"/>
  <c r="L441"/>
  <c r="M441"/>
  <c r="N441"/>
  <c r="O441"/>
  <c r="P441"/>
  <c r="D441"/>
  <c r="E432"/>
  <c r="F432"/>
  <c r="G432"/>
  <c r="H432"/>
  <c r="I432"/>
  <c r="J432"/>
  <c r="K432"/>
  <c r="L432"/>
  <c r="M432"/>
  <c r="N432"/>
  <c r="O432"/>
  <c r="P432"/>
  <c r="D432"/>
  <c r="E423"/>
  <c r="F423"/>
  <c r="G423"/>
  <c r="H423"/>
  <c r="I423"/>
  <c r="J423"/>
  <c r="K423"/>
  <c r="L423"/>
  <c r="M423"/>
  <c r="N423"/>
  <c r="O423"/>
  <c r="P423"/>
  <c r="D423"/>
  <c r="E417"/>
  <c r="F417"/>
  <c r="G417"/>
  <c r="H417"/>
  <c r="I417"/>
  <c r="J417"/>
  <c r="K417"/>
  <c r="L417"/>
  <c r="M417"/>
  <c r="N417"/>
  <c r="O417"/>
  <c r="P417"/>
  <c r="D417"/>
  <c r="E408"/>
  <c r="F408"/>
  <c r="G408"/>
  <c r="H408"/>
  <c r="I408"/>
  <c r="J408"/>
  <c r="K408"/>
  <c r="L408"/>
  <c r="M408"/>
  <c r="N408"/>
  <c r="O408"/>
  <c r="P408"/>
  <c r="D408"/>
  <c r="E397"/>
  <c r="F397"/>
  <c r="G397"/>
  <c r="H397"/>
  <c r="I397"/>
  <c r="J397"/>
  <c r="K397"/>
  <c r="L397"/>
  <c r="M397"/>
  <c r="N397"/>
  <c r="O397"/>
  <c r="P397"/>
  <c r="D397"/>
  <c r="E394"/>
  <c r="F394"/>
  <c r="G394"/>
  <c r="H394"/>
  <c r="I394"/>
  <c r="J394"/>
  <c r="K394"/>
  <c r="L394"/>
  <c r="M394"/>
  <c r="N394"/>
  <c r="O394"/>
  <c r="P394"/>
  <c r="D394"/>
  <c r="E386"/>
  <c r="F386"/>
  <c r="G386"/>
  <c r="H386"/>
  <c r="I386"/>
  <c r="J386"/>
  <c r="K386"/>
  <c r="L386"/>
  <c r="M386"/>
  <c r="N386"/>
  <c r="O386"/>
  <c r="P386"/>
  <c r="D386"/>
  <c r="E376"/>
  <c r="F376"/>
  <c r="G376"/>
  <c r="H376"/>
  <c r="I376"/>
  <c r="J376"/>
  <c r="K376"/>
  <c r="L376"/>
  <c r="M376"/>
  <c r="N376"/>
  <c r="O376"/>
  <c r="P376"/>
  <c r="D376"/>
  <c r="E372"/>
  <c r="F372"/>
  <c r="G372"/>
  <c r="H372"/>
  <c r="I372"/>
  <c r="J372"/>
  <c r="K372"/>
  <c r="L372"/>
  <c r="M372"/>
  <c r="N372"/>
  <c r="O372"/>
  <c r="P372"/>
  <c r="D372"/>
  <c r="E363"/>
  <c r="F363"/>
  <c r="G363"/>
  <c r="H363"/>
  <c r="I363"/>
  <c r="J363"/>
  <c r="K363"/>
  <c r="L363"/>
  <c r="M363"/>
  <c r="N363"/>
  <c r="O363"/>
  <c r="P363"/>
  <c r="D363"/>
  <c r="E347"/>
  <c r="F347"/>
  <c r="G347"/>
  <c r="H347"/>
  <c r="I347"/>
  <c r="J347"/>
  <c r="K347"/>
  <c r="L347"/>
  <c r="M347"/>
  <c r="N347"/>
  <c r="O347"/>
  <c r="P347"/>
  <c r="D347"/>
  <c r="E344"/>
  <c r="F344"/>
  <c r="G344"/>
  <c r="H344"/>
  <c r="I344"/>
  <c r="J344"/>
  <c r="K344"/>
  <c r="L344"/>
  <c r="M344"/>
  <c r="N344"/>
  <c r="O344"/>
  <c r="P344"/>
  <c r="D344"/>
  <c r="E336"/>
  <c r="F336"/>
  <c r="G336"/>
  <c r="H336"/>
  <c r="I336"/>
  <c r="J336"/>
  <c r="K336"/>
  <c r="L336"/>
  <c r="M336"/>
  <c r="N336"/>
  <c r="O336"/>
  <c r="P336"/>
  <c r="D336"/>
  <c r="E324"/>
  <c r="F324"/>
  <c r="G324"/>
  <c r="H324"/>
  <c r="I324"/>
  <c r="J324"/>
  <c r="K324"/>
  <c r="L324"/>
  <c r="M324"/>
  <c r="N324"/>
  <c r="O324"/>
  <c r="P324"/>
  <c r="D324"/>
  <c r="E320"/>
  <c r="F320"/>
  <c r="G320"/>
  <c r="H320"/>
  <c r="I320"/>
  <c r="J320"/>
  <c r="K320"/>
  <c r="L320"/>
  <c r="M320"/>
  <c r="N320"/>
  <c r="O320"/>
  <c r="P320"/>
  <c r="D320"/>
  <c r="E311"/>
  <c r="F311"/>
  <c r="G311"/>
  <c r="H311"/>
  <c r="I311"/>
  <c r="J311"/>
  <c r="K311"/>
  <c r="L311"/>
  <c r="M311"/>
  <c r="N311"/>
  <c r="O311"/>
  <c r="P311"/>
  <c r="D311"/>
  <c r="E300"/>
  <c r="F300"/>
  <c r="G300"/>
  <c r="H300"/>
  <c r="I300"/>
  <c r="J300"/>
  <c r="K300"/>
  <c r="L300"/>
  <c r="M300"/>
  <c r="N300"/>
  <c r="O300"/>
  <c r="P300"/>
  <c r="D300"/>
  <c r="E294"/>
  <c r="F294"/>
  <c r="G294"/>
  <c r="H294"/>
  <c r="I294"/>
  <c r="J294"/>
  <c r="K294"/>
  <c r="L294"/>
  <c r="M294"/>
  <c r="N294"/>
  <c r="O294"/>
  <c r="P294"/>
  <c r="D294"/>
  <c r="E285"/>
  <c r="F285"/>
  <c r="G285"/>
  <c r="H285"/>
  <c r="I285"/>
  <c r="J285"/>
  <c r="K285"/>
  <c r="L285"/>
  <c r="M285"/>
  <c r="N285"/>
  <c r="O285"/>
  <c r="P285"/>
  <c r="D285"/>
  <c r="E272"/>
  <c r="F272"/>
  <c r="G272"/>
  <c r="H272"/>
  <c r="I272"/>
  <c r="J272"/>
  <c r="K272"/>
  <c r="L272"/>
  <c r="M272"/>
  <c r="N272"/>
  <c r="O272"/>
  <c r="P272"/>
  <c r="D272"/>
  <c r="E269"/>
  <c r="F269"/>
  <c r="G269"/>
  <c r="H269"/>
  <c r="I269"/>
  <c r="J269"/>
  <c r="K269"/>
  <c r="L269"/>
  <c r="M269"/>
  <c r="N269"/>
  <c r="O269"/>
  <c r="P269"/>
  <c r="D269"/>
  <c r="E261"/>
  <c r="F261"/>
  <c r="G261"/>
  <c r="H261"/>
  <c r="I261"/>
  <c r="J261"/>
  <c r="K261"/>
  <c r="L261"/>
  <c r="M261"/>
  <c r="N261"/>
  <c r="O261"/>
  <c r="P261"/>
  <c r="D261"/>
  <c r="E248"/>
  <c r="F248"/>
  <c r="G248"/>
  <c r="H248"/>
  <c r="I248"/>
  <c r="J248"/>
  <c r="K248"/>
  <c r="L248"/>
  <c r="M248"/>
  <c r="N248"/>
  <c r="O248"/>
  <c r="P248"/>
  <c r="D248"/>
  <c r="E244"/>
  <c r="F244"/>
  <c r="G244"/>
  <c r="H244"/>
  <c r="I244"/>
  <c r="J244"/>
  <c r="K244"/>
  <c r="L244"/>
  <c r="M244"/>
  <c r="N244"/>
  <c r="O244"/>
  <c r="P244"/>
  <c r="D244"/>
  <c r="E236"/>
  <c r="F236"/>
  <c r="G236"/>
  <c r="H236"/>
  <c r="I236"/>
  <c r="J236"/>
  <c r="K236"/>
  <c r="L236"/>
  <c r="M236"/>
  <c r="N236"/>
  <c r="O236"/>
  <c r="P236"/>
  <c r="D236"/>
  <c r="E225"/>
  <c r="F225"/>
  <c r="G225"/>
  <c r="H225"/>
  <c r="I225"/>
  <c r="J225"/>
  <c r="K225"/>
  <c r="L225"/>
  <c r="M225"/>
  <c r="N225"/>
  <c r="O225"/>
  <c r="P225"/>
  <c r="D225"/>
  <c r="E222"/>
  <c r="F222"/>
  <c r="G222"/>
  <c r="H222"/>
  <c r="I222"/>
  <c r="J222"/>
  <c r="K222"/>
  <c r="L222"/>
  <c r="M222"/>
  <c r="N222"/>
  <c r="O222"/>
  <c r="P222"/>
  <c r="D222"/>
  <c r="E213"/>
  <c r="F213"/>
  <c r="G213"/>
  <c r="H213"/>
  <c r="I213"/>
  <c r="J213"/>
  <c r="K213"/>
  <c r="L213"/>
  <c r="M213"/>
  <c r="N213"/>
  <c r="O213"/>
  <c r="P213"/>
  <c r="D213"/>
  <c r="P200"/>
  <c r="E200"/>
  <c r="F200"/>
  <c r="G200"/>
  <c r="H200"/>
  <c r="I200"/>
  <c r="J200"/>
  <c r="K200"/>
  <c r="L200"/>
  <c r="M200"/>
  <c r="N200"/>
  <c r="O200"/>
  <c r="D200"/>
  <c r="E197"/>
  <c r="F197"/>
  <c r="G197"/>
  <c r="H197"/>
  <c r="I197"/>
  <c r="J197"/>
  <c r="K197"/>
  <c r="L197"/>
  <c r="M197"/>
  <c r="N197"/>
  <c r="O197"/>
  <c r="P197"/>
  <c r="D197"/>
  <c r="E189"/>
  <c r="F189"/>
  <c r="G189"/>
  <c r="H189"/>
  <c r="I189"/>
  <c r="J189"/>
  <c r="K189"/>
  <c r="L189"/>
  <c r="M189"/>
  <c r="N189"/>
  <c r="O189"/>
  <c r="P189"/>
  <c r="D189"/>
  <c r="E178"/>
  <c r="F178"/>
  <c r="G178"/>
  <c r="H178"/>
  <c r="I178"/>
  <c r="J178"/>
  <c r="K178"/>
  <c r="L178"/>
  <c r="M178"/>
  <c r="N178"/>
  <c r="O178"/>
  <c r="P178"/>
  <c r="D178"/>
  <c r="E172"/>
  <c r="F172"/>
  <c r="G172"/>
  <c r="H172"/>
  <c r="I172"/>
  <c r="J172"/>
  <c r="K172"/>
  <c r="L172"/>
  <c r="M172"/>
  <c r="N172"/>
  <c r="O172"/>
  <c r="P172"/>
  <c r="D172"/>
  <c r="E163"/>
  <c r="F163"/>
  <c r="G163"/>
  <c r="H163"/>
  <c r="I163"/>
  <c r="J163"/>
  <c r="K163"/>
  <c r="L163"/>
  <c r="M163"/>
  <c r="N163"/>
  <c r="O163"/>
  <c r="P163"/>
  <c r="D163"/>
  <c r="E151"/>
  <c r="F151"/>
  <c r="G151"/>
  <c r="H151"/>
  <c r="I151"/>
  <c r="J151"/>
  <c r="K151"/>
  <c r="L151"/>
  <c r="M151"/>
  <c r="N151"/>
  <c r="O151"/>
  <c r="P151"/>
  <c r="D151"/>
  <c r="E148"/>
  <c r="F148"/>
  <c r="G148"/>
  <c r="H148"/>
  <c r="I148"/>
  <c r="J148"/>
  <c r="K148"/>
  <c r="L148"/>
  <c r="M148"/>
  <c r="N148"/>
  <c r="O148"/>
  <c r="P148"/>
  <c r="D148"/>
  <c r="E139"/>
  <c r="F139"/>
  <c r="G139"/>
  <c r="H139"/>
  <c r="I139"/>
  <c r="J139"/>
  <c r="K139"/>
  <c r="L139"/>
  <c r="M139"/>
  <c r="N139"/>
  <c r="O139"/>
  <c r="P139"/>
  <c r="D139"/>
  <c r="E127"/>
  <c r="F127"/>
  <c r="G127"/>
  <c r="H127"/>
  <c r="I127"/>
  <c r="J127"/>
  <c r="K127"/>
  <c r="L127"/>
  <c r="M127"/>
  <c r="N127"/>
  <c r="O127"/>
  <c r="P127"/>
  <c r="D127"/>
  <c r="E124"/>
  <c r="F124"/>
  <c r="G124"/>
  <c r="H124"/>
  <c r="I124"/>
  <c r="J124"/>
  <c r="K124"/>
  <c r="L124"/>
  <c r="M124"/>
  <c r="N124"/>
  <c r="O124"/>
  <c r="P124"/>
  <c r="D124"/>
  <c r="E115"/>
  <c r="F115"/>
  <c r="G115"/>
  <c r="H115"/>
  <c r="I115"/>
  <c r="J115"/>
  <c r="K115"/>
  <c r="L115"/>
  <c r="M115"/>
  <c r="N115"/>
  <c r="O115"/>
  <c r="P115"/>
  <c r="D115"/>
  <c r="E102"/>
  <c r="F102"/>
  <c r="G102"/>
  <c r="H102"/>
  <c r="I102"/>
  <c r="J102"/>
  <c r="K102"/>
  <c r="L102"/>
  <c r="M102"/>
  <c r="N102"/>
  <c r="O102"/>
  <c r="P102"/>
  <c r="D102"/>
  <c r="E99"/>
  <c r="F99"/>
  <c r="G99"/>
  <c r="H99"/>
  <c r="I99"/>
  <c r="J99"/>
  <c r="K99"/>
  <c r="L99"/>
  <c r="M99"/>
  <c r="N99"/>
  <c r="O99"/>
  <c r="P99"/>
  <c r="D99"/>
  <c r="E90"/>
  <c r="F90"/>
  <c r="G90"/>
  <c r="H90"/>
  <c r="I90"/>
  <c r="J90"/>
  <c r="K90"/>
  <c r="L90"/>
  <c r="M90"/>
  <c r="N90"/>
  <c r="O90"/>
  <c r="P90"/>
  <c r="D90"/>
  <c r="E77"/>
  <c r="F77"/>
  <c r="G77"/>
  <c r="H77"/>
  <c r="I77"/>
  <c r="J77"/>
  <c r="K77"/>
  <c r="L77"/>
  <c r="M77"/>
  <c r="N77"/>
  <c r="O77"/>
  <c r="P77"/>
  <c r="D77"/>
  <c r="E73"/>
  <c r="F73"/>
  <c r="G73"/>
  <c r="H73"/>
  <c r="I73"/>
  <c r="J73"/>
  <c r="K73"/>
  <c r="L73"/>
  <c r="M73"/>
  <c r="N73"/>
  <c r="O73"/>
  <c r="P73"/>
  <c r="D73"/>
  <c r="E65"/>
  <c r="F65"/>
  <c r="G65"/>
  <c r="H65"/>
  <c r="I65"/>
  <c r="J65"/>
  <c r="K65"/>
  <c r="L65"/>
  <c r="M65"/>
  <c r="N65"/>
  <c r="O65"/>
  <c r="P65"/>
  <c r="D65"/>
  <c r="E50"/>
  <c r="F50"/>
  <c r="G50"/>
  <c r="H50"/>
  <c r="I50"/>
  <c r="J50"/>
  <c r="K50"/>
  <c r="L50"/>
  <c r="M50"/>
  <c r="N50"/>
  <c r="O50"/>
  <c r="P50"/>
  <c r="D50"/>
  <c r="E44"/>
  <c r="F44"/>
  <c r="G44"/>
  <c r="H44"/>
  <c r="I44"/>
  <c r="J44"/>
  <c r="K44"/>
  <c r="L44"/>
  <c r="M44"/>
  <c r="N44"/>
  <c r="O44"/>
  <c r="P44"/>
  <c r="D44"/>
  <c r="E36"/>
  <c r="F36"/>
  <c r="G36"/>
  <c r="H36"/>
  <c r="I36"/>
  <c r="J36"/>
  <c r="K36"/>
  <c r="L36"/>
  <c r="M36"/>
  <c r="N36"/>
  <c r="O36"/>
  <c r="P36"/>
  <c r="D36"/>
  <c r="E28"/>
  <c r="F28"/>
  <c r="G28"/>
  <c r="H28"/>
  <c r="I28"/>
  <c r="J28"/>
  <c r="K28"/>
  <c r="L28"/>
  <c r="M28"/>
  <c r="N28"/>
  <c r="O28"/>
  <c r="P28"/>
  <c r="D28"/>
  <c r="E24"/>
  <c r="F24"/>
  <c r="G24"/>
  <c r="H24"/>
  <c r="I24"/>
  <c r="J24"/>
  <c r="K24"/>
  <c r="L24"/>
  <c r="M24"/>
  <c r="N24"/>
  <c r="O24"/>
  <c r="P24"/>
  <c r="D24"/>
  <c r="E15"/>
  <c r="F15"/>
  <c r="G15"/>
  <c r="H15"/>
  <c r="I15"/>
  <c r="J15"/>
  <c r="K15"/>
  <c r="L15"/>
  <c r="M15"/>
  <c r="N15"/>
  <c r="O15"/>
  <c r="P15"/>
  <c r="D15"/>
  <c r="G17"/>
  <c r="D365"/>
  <c r="D377" l="1"/>
  <c r="G29"/>
  <c r="G365"/>
  <c r="G377" s="1"/>
  <c r="E338"/>
  <c r="E348" s="1"/>
  <c r="F338"/>
  <c r="F348" s="1"/>
  <c r="G338"/>
  <c r="G348" s="1"/>
  <c r="H338"/>
  <c r="H348" s="1"/>
  <c r="I338"/>
  <c r="I348" s="1"/>
  <c r="J338"/>
  <c r="J348" s="1"/>
  <c r="K338"/>
  <c r="K348" s="1"/>
  <c r="L338"/>
  <c r="L348" s="1"/>
  <c r="M338"/>
  <c r="M348" s="1"/>
  <c r="N338"/>
  <c r="N348" s="1"/>
  <c r="O338"/>
  <c r="O348" s="1"/>
  <c r="P338"/>
  <c r="P348" s="1"/>
  <c r="D338"/>
  <c r="D348" s="1"/>
  <c r="V26" i="1" l="1"/>
  <c r="BD160" i="2"/>
  <c r="E478" i="3" l="1"/>
  <c r="E490" s="1"/>
  <c r="F478"/>
  <c r="F490" s="1"/>
  <c r="G478"/>
  <c r="G490" s="1"/>
  <c r="H478"/>
  <c r="H490" s="1"/>
  <c r="I478"/>
  <c r="I490" s="1"/>
  <c r="J478"/>
  <c r="J490" s="1"/>
  <c r="K478"/>
  <c r="K490" s="1"/>
  <c r="L478"/>
  <c r="L490" s="1"/>
  <c r="M478"/>
  <c r="M490" s="1"/>
  <c r="N478"/>
  <c r="N490" s="1"/>
  <c r="O478"/>
  <c r="O490" s="1"/>
  <c r="P478"/>
  <c r="P490" s="1"/>
  <c r="D478"/>
  <c r="D490" s="1"/>
  <c r="E457"/>
  <c r="E468" s="1"/>
  <c r="F457"/>
  <c r="F468" s="1"/>
  <c r="G457"/>
  <c r="G468" s="1"/>
  <c r="H457"/>
  <c r="H468" s="1"/>
  <c r="I457"/>
  <c r="I468" s="1"/>
  <c r="J457"/>
  <c r="J468" s="1"/>
  <c r="K457"/>
  <c r="K468" s="1"/>
  <c r="L457"/>
  <c r="L468" s="1"/>
  <c r="M457"/>
  <c r="M468" s="1"/>
  <c r="N457"/>
  <c r="N468" s="1"/>
  <c r="O457"/>
  <c r="O468" s="1"/>
  <c r="P457"/>
  <c r="P468" s="1"/>
  <c r="D457"/>
  <c r="D468" s="1"/>
  <c r="E434"/>
  <c r="E446" s="1"/>
  <c r="F434"/>
  <c r="F446" s="1"/>
  <c r="G434"/>
  <c r="G446" s="1"/>
  <c r="H434"/>
  <c r="H446" s="1"/>
  <c r="I434"/>
  <c r="I446" s="1"/>
  <c r="J434"/>
  <c r="J446" s="1"/>
  <c r="K434"/>
  <c r="K446" s="1"/>
  <c r="L434"/>
  <c r="L446" s="1"/>
  <c r="M434"/>
  <c r="M446" s="1"/>
  <c r="N434"/>
  <c r="N446" s="1"/>
  <c r="O434"/>
  <c r="O446" s="1"/>
  <c r="P434"/>
  <c r="P446" s="1"/>
  <c r="D434"/>
  <c r="D446" s="1"/>
  <c r="E410"/>
  <c r="E424" s="1"/>
  <c r="F410"/>
  <c r="F424" s="1"/>
  <c r="G410"/>
  <c r="G424" s="1"/>
  <c r="H410"/>
  <c r="H424" s="1"/>
  <c r="I410"/>
  <c r="I424" s="1"/>
  <c r="J410"/>
  <c r="J424" s="1"/>
  <c r="K410"/>
  <c r="K424" s="1"/>
  <c r="L410"/>
  <c r="L424" s="1"/>
  <c r="M410"/>
  <c r="M424" s="1"/>
  <c r="N410"/>
  <c r="N424" s="1"/>
  <c r="O410"/>
  <c r="O424" s="1"/>
  <c r="P410"/>
  <c r="P424" s="1"/>
  <c r="D410"/>
  <c r="D424" s="1"/>
  <c r="E388"/>
  <c r="E398" s="1"/>
  <c r="F388"/>
  <c r="F398" s="1"/>
  <c r="G388"/>
  <c r="G398" s="1"/>
  <c r="H388"/>
  <c r="H398" s="1"/>
  <c r="I388"/>
  <c r="I398" s="1"/>
  <c r="J388"/>
  <c r="J398" s="1"/>
  <c r="K388"/>
  <c r="K398" s="1"/>
  <c r="L388"/>
  <c r="L398" s="1"/>
  <c r="M388"/>
  <c r="M398" s="1"/>
  <c r="N388"/>
  <c r="N398" s="1"/>
  <c r="O388"/>
  <c r="O398" s="1"/>
  <c r="P388"/>
  <c r="P398" s="1"/>
  <c r="D388"/>
  <c r="D398" s="1"/>
  <c r="E365"/>
  <c r="E377" s="1"/>
  <c r="F365"/>
  <c r="F377" s="1"/>
  <c r="H365"/>
  <c r="H377" s="1"/>
  <c r="I365"/>
  <c r="I377" s="1"/>
  <c r="J365"/>
  <c r="J377" s="1"/>
  <c r="K365"/>
  <c r="K377" s="1"/>
  <c r="L365"/>
  <c r="L377" s="1"/>
  <c r="M365"/>
  <c r="M377" s="1"/>
  <c r="N365"/>
  <c r="N377" s="1"/>
  <c r="O365"/>
  <c r="O377" s="1"/>
  <c r="P365"/>
  <c r="P377" s="1"/>
  <c r="E313"/>
  <c r="E325" s="1"/>
  <c r="F313"/>
  <c r="F325" s="1"/>
  <c r="G313"/>
  <c r="G325" s="1"/>
  <c r="H313"/>
  <c r="H325" s="1"/>
  <c r="I313"/>
  <c r="I325" s="1"/>
  <c r="J313"/>
  <c r="J325" s="1"/>
  <c r="K313"/>
  <c r="K325" s="1"/>
  <c r="L313"/>
  <c r="L325" s="1"/>
  <c r="M313"/>
  <c r="M325" s="1"/>
  <c r="N313"/>
  <c r="N325" s="1"/>
  <c r="O313"/>
  <c r="O325" s="1"/>
  <c r="P313"/>
  <c r="P325" s="1"/>
  <c r="D313"/>
  <c r="D325" s="1"/>
  <c r="E287"/>
  <c r="E301" s="1"/>
  <c r="F287"/>
  <c r="F301" s="1"/>
  <c r="G287"/>
  <c r="G301" s="1"/>
  <c r="H287"/>
  <c r="H301" s="1"/>
  <c r="I287"/>
  <c r="I301" s="1"/>
  <c r="J287"/>
  <c r="J301" s="1"/>
  <c r="K287"/>
  <c r="K301" s="1"/>
  <c r="L287"/>
  <c r="L301" s="1"/>
  <c r="M287"/>
  <c r="M301" s="1"/>
  <c r="N287"/>
  <c r="N301" s="1"/>
  <c r="O287"/>
  <c r="O301" s="1"/>
  <c r="P287"/>
  <c r="P301" s="1"/>
  <c r="D287"/>
  <c r="D301" s="1"/>
  <c r="E263"/>
  <c r="E273" s="1"/>
  <c r="F263"/>
  <c r="F273" s="1"/>
  <c r="G263"/>
  <c r="G273" s="1"/>
  <c r="H263"/>
  <c r="H273" s="1"/>
  <c r="I263"/>
  <c r="I273" s="1"/>
  <c r="J263"/>
  <c r="J273" s="1"/>
  <c r="K263"/>
  <c r="K273" s="1"/>
  <c r="L263"/>
  <c r="L273" s="1"/>
  <c r="M263"/>
  <c r="M273" s="1"/>
  <c r="N263"/>
  <c r="N273" s="1"/>
  <c r="O263"/>
  <c r="O273" s="1"/>
  <c r="P263"/>
  <c r="P273" s="1"/>
  <c r="D263"/>
  <c r="D273" s="1"/>
  <c r="E238"/>
  <c r="E249" s="1"/>
  <c r="F238"/>
  <c r="F249" s="1"/>
  <c r="G238"/>
  <c r="G249" s="1"/>
  <c r="H238"/>
  <c r="H249" s="1"/>
  <c r="I238"/>
  <c r="I249" s="1"/>
  <c r="J238"/>
  <c r="J249" s="1"/>
  <c r="K238"/>
  <c r="K249" s="1"/>
  <c r="L238"/>
  <c r="L249" s="1"/>
  <c r="M238"/>
  <c r="M249" s="1"/>
  <c r="N238"/>
  <c r="N249" s="1"/>
  <c r="O238"/>
  <c r="O249" s="1"/>
  <c r="P238"/>
  <c r="P249" s="1"/>
  <c r="D238"/>
  <c r="D249" s="1"/>
  <c r="E215"/>
  <c r="E226" s="1"/>
  <c r="F215"/>
  <c r="F226" s="1"/>
  <c r="G215"/>
  <c r="G226" s="1"/>
  <c r="H215"/>
  <c r="H226" s="1"/>
  <c r="I215"/>
  <c r="I226" s="1"/>
  <c r="J215"/>
  <c r="J226" s="1"/>
  <c r="K215"/>
  <c r="K226" s="1"/>
  <c r="L215"/>
  <c r="L226" s="1"/>
  <c r="M215"/>
  <c r="M226" s="1"/>
  <c r="N215"/>
  <c r="N226" s="1"/>
  <c r="O215"/>
  <c r="O226" s="1"/>
  <c r="P215"/>
  <c r="P226" s="1"/>
  <c r="D215"/>
  <c r="D226" s="1"/>
  <c r="E191"/>
  <c r="E201" s="1"/>
  <c r="F191"/>
  <c r="F201" s="1"/>
  <c r="G191"/>
  <c r="G201" s="1"/>
  <c r="H191"/>
  <c r="H201" s="1"/>
  <c r="I191"/>
  <c r="I201" s="1"/>
  <c r="J191"/>
  <c r="J201" s="1"/>
  <c r="K191"/>
  <c r="K201" s="1"/>
  <c r="L191"/>
  <c r="L201" s="1"/>
  <c r="M191"/>
  <c r="M201" s="1"/>
  <c r="N191"/>
  <c r="N201" s="1"/>
  <c r="O191"/>
  <c r="O201" s="1"/>
  <c r="P191"/>
  <c r="P201" s="1"/>
  <c r="D191"/>
  <c r="D201" s="1"/>
  <c r="E165"/>
  <c r="E179" s="1"/>
  <c r="F165"/>
  <c r="F179" s="1"/>
  <c r="G165"/>
  <c r="G179" s="1"/>
  <c r="H165"/>
  <c r="H179" s="1"/>
  <c r="I165"/>
  <c r="I179" s="1"/>
  <c r="J165"/>
  <c r="J179" s="1"/>
  <c r="K165"/>
  <c r="K179" s="1"/>
  <c r="L165"/>
  <c r="L179" s="1"/>
  <c r="M165"/>
  <c r="M179" s="1"/>
  <c r="N165"/>
  <c r="N179" s="1"/>
  <c r="O165"/>
  <c r="O179" s="1"/>
  <c r="P165"/>
  <c r="P179" s="1"/>
  <c r="D165"/>
  <c r="D179" s="1"/>
  <c r="E141"/>
  <c r="E152" s="1"/>
  <c r="F141"/>
  <c r="F152" s="1"/>
  <c r="G141"/>
  <c r="G152" s="1"/>
  <c r="H141"/>
  <c r="H152" s="1"/>
  <c r="I141"/>
  <c r="I152" s="1"/>
  <c r="J141"/>
  <c r="J152" s="1"/>
  <c r="K141"/>
  <c r="K152" s="1"/>
  <c r="L141"/>
  <c r="L152" s="1"/>
  <c r="M141"/>
  <c r="M152" s="1"/>
  <c r="N141"/>
  <c r="N152" s="1"/>
  <c r="O141"/>
  <c r="O152" s="1"/>
  <c r="P141"/>
  <c r="P152" s="1"/>
  <c r="D141"/>
  <c r="D152" s="1"/>
  <c r="E117"/>
  <c r="E128" s="1"/>
  <c r="F117"/>
  <c r="F128" s="1"/>
  <c r="G117"/>
  <c r="G128" s="1"/>
  <c r="H117"/>
  <c r="H128" s="1"/>
  <c r="I117"/>
  <c r="I128" s="1"/>
  <c r="J117"/>
  <c r="J128" s="1"/>
  <c r="K117"/>
  <c r="K128" s="1"/>
  <c r="L117"/>
  <c r="L128" s="1"/>
  <c r="M117"/>
  <c r="M128" s="1"/>
  <c r="N117"/>
  <c r="N128" s="1"/>
  <c r="O117"/>
  <c r="O128" s="1"/>
  <c r="P117"/>
  <c r="P128" s="1"/>
  <c r="D117"/>
  <c r="D128" s="1"/>
  <c r="E92"/>
  <c r="E103" s="1"/>
  <c r="F92"/>
  <c r="F103" s="1"/>
  <c r="G92"/>
  <c r="G103" s="1"/>
  <c r="H92"/>
  <c r="H103" s="1"/>
  <c r="I92"/>
  <c r="I103" s="1"/>
  <c r="J92"/>
  <c r="J103" s="1"/>
  <c r="K92"/>
  <c r="K103" s="1"/>
  <c r="L92"/>
  <c r="L103" s="1"/>
  <c r="M92"/>
  <c r="M103" s="1"/>
  <c r="N92"/>
  <c r="N103" s="1"/>
  <c r="O92"/>
  <c r="O103" s="1"/>
  <c r="P92"/>
  <c r="P103" s="1"/>
  <c r="D92"/>
  <c r="D103" s="1"/>
  <c r="E67"/>
  <c r="E78" s="1"/>
  <c r="F67"/>
  <c r="F78" s="1"/>
  <c r="G67"/>
  <c r="G78" s="1"/>
  <c r="H67"/>
  <c r="H78" s="1"/>
  <c r="I67"/>
  <c r="I78" s="1"/>
  <c r="J67"/>
  <c r="J78" s="1"/>
  <c r="K67"/>
  <c r="K78" s="1"/>
  <c r="L67"/>
  <c r="L78" s="1"/>
  <c r="M67"/>
  <c r="M78" s="1"/>
  <c r="N67"/>
  <c r="N78" s="1"/>
  <c r="O67"/>
  <c r="O78" s="1"/>
  <c r="P67"/>
  <c r="P78" s="1"/>
  <c r="D67"/>
  <c r="D78" s="1"/>
  <c r="E38"/>
  <c r="E51" s="1"/>
  <c r="F38"/>
  <c r="F51" s="1"/>
  <c r="G38"/>
  <c r="G51" s="1"/>
  <c r="H38"/>
  <c r="H51" s="1"/>
  <c r="I38"/>
  <c r="I51" s="1"/>
  <c r="J38"/>
  <c r="J51" s="1"/>
  <c r="K38"/>
  <c r="K51" s="1"/>
  <c r="L38"/>
  <c r="L51" s="1"/>
  <c r="M38"/>
  <c r="M51" s="1"/>
  <c r="N38"/>
  <c r="N51" s="1"/>
  <c r="O38"/>
  <c r="O51" s="1"/>
  <c r="P38"/>
  <c r="P51" s="1"/>
  <c r="D38"/>
  <c r="D51" s="1"/>
  <c r="E17"/>
  <c r="E29" s="1"/>
  <c r="F17"/>
  <c r="F29" s="1"/>
  <c r="H17"/>
  <c r="H29" s="1"/>
  <c r="I17"/>
  <c r="I29" s="1"/>
  <c r="J17"/>
  <c r="J29" s="1"/>
  <c r="K17"/>
  <c r="K29" s="1"/>
  <c r="L17"/>
  <c r="L29" s="1"/>
  <c r="M17"/>
  <c r="M29" s="1"/>
  <c r="N17"/>
  <c r="N29" s="1"/>
  <c r="O17"/>
  <c r="O29" s="1"/>
  <c r="P17"/>
  <c r="P29" s="1"/>
  <c r="D17"/>
  <c r="D29" s="1"/>
  <c r="C489"/>
  <c r="C485"/>
  <c r="C464"/>
  <c r="C445"/>
  <c r="C441"/>
  <c r="C423"/>
  <c r="C417"/>
  <c r="C397"/>
  <c r="C394"/>
  <c r="C376"/>
  <c r="C372"/>
  <c r="C347"/>
  <c r="C344"/>
  <c r="C324"/>
  <c r="C320"/>
  <c r="C300"/>
  <c r="C294"/>
  <c r="C272"/>
  <c r="C269"/>
  <c r="C248"/>
  <c r="C244"/>
  <c r="C225"/>
  <c r="C222"/>
  <c r="C200"/>
  <c r="C197"/>
  <c r="C178"/>
  <c r="C172"/>
  <c r="C151"/>
  <c r="C148"/>
  <c r="C124"/>
  <c r="C102"/>
  <c r="C99"/>
  <c r="C77"/>
  <c r="C73"/>
  <c r="C50"/>
  <c r="C44"/>
  <c r="C28"/>
  <c r="C24"/>
  <c r="C478"/>
  <c r="C457"/>
  <c r="C434"/>
  <c r="C410"/>
  <c r="C388"/>
  <c r="C365"/>
  <c r="C338"/>
  <c r="C313"/>
  <c r="C287"/>
  <c r="C263"/>
  <c r="C238"/>
  <c r="C215"/>
  <c r="C191"/>
  <c r="C165"/>
  <c r="C141"/>
  <c r="C117"/>
  <c r="C92"/>
  <c r="C67"/>
  <c r="C38"/>
  <c r="C17"/>
  <c r="B2" i="2"/>
  <c r="I491" i="3" l="1"/>
  <c r="D10" i="6" s="1"/>
  <c r="C29" i="3"/>
  <c r="C468"/>
  <c r="C273"/>
  <c r="C179"/>
  <c r="O491"/>
  <c r="D16" i="6" s="1"/>
  <c r="C301" i="3"/>
  <c r="C152"/>
  <c r="K491"/>
  <c r="D12" i="6" s="1"/>
  <c r="C446" i="3"/>
  <c r="C424"/>
  <c r="C325"/>
  <c r="C128"/>
  <c r="C103"/>
  <c r="C348"/>
  <c r="C398"/>
  <c r="C78"/>
  <c r="C490"/>
  <c r="C201"/>
  <c r="C249"/>
  <c r="C377"/>
  <c r="C51"/>
  <c r="C226"/>
  <c r="H491" l="1"/>
  <c r="D9" i="6" s="1"/>
  <c r="J491" i="3"/>
  <c r="D11" i="6" s="1"/>
  <c r="M491" i="3"/>
  <c r="D14" i="6" s="1"/>
  <c r="P491" i="3"/>
  <c r="D17" i="6" s="1"/>
  <c r="L491" i="3"/>
  <c r="D13" i="6" s="1"/>
  <c r="N491" i="3"/>
  <c r="D15" i="6" s="1"/>
  <c r="F491" i="3"/>
  <c r="D7" i="6" s="1"/>
  <c r="G491" i="3"/>
  <c r="D8" i="6" s="1"/>
  <c r="E491" i="3"/>
  <c r="D6" i="6" s="1"/>
  <c r="D491" i="3"/>
  <c r="D5" i="6" s="1"/>
  <c r="BD151" i="2"/>
  <c r="Q4" i="1" s="1"/>
  <c r="BD152" i="2"/>
  <c r="BD153"/>
  <c r="BD154"/>
  <c r="BD155"/>
  <c r="BD156"/>
  <c r="BD157"/>
  <c r="Q10" i="1" s="1"/>
  <c r="BD158" i="2"/>
  <c r="BD159"/>
  <c r="BD161"/>
  <c r="Q14" i="1" s="1"/>
  <c r="BD162" i="2"/>
  <c r="BD163"/>
  <c r="BD164"/>
  <c r="BD165"/>
  <c r="BD166"/>
  <c r="BD167"/>
  <c r="BD168"/>
  <c r="BD169"/>
  <c r="BD170"/>
  <c r="BD171"/>
  <c r="BD172"/>
  <c r="Q25" i="1" s="1"/>
  <c r="BD173" i="2"/>
  <c r="BD174"/>
  <c r="BD175"/>
  <c r="BD176"/>
  <c r="Q29" i="1" s="1"/>
  <c r="BD177" i="2"/>
  <c r="BD178"/>
  <c r="BD179"/>
  <c r="Q20" i="1"/>
  <c r="Q26"/>
  <c r="Q30"/>
  <c r="AF74" i="2"/>
  <c r="V27" i="1"/>
  <c r="BA110" i="2"/>
  <c r="BV179"/>
  <c r="V32" i="1" s="1"/>
  <c r="BV178" i="2"/>
  <c r="V31" i="1" s="1"/>
  <c r="BV177" i="2"/>
  <c r="V30" i="1" s="1"/>
  <c r="BV176" i="2"/>
  <c r="V29" i="1" s="1"/>
  <c r="BV175" i="2"/>
  <c r="V28" i="1" s="1"/>
  <c r="BV174" i="2"/>
  <c r="BV173"/>
  <c r="BV172"/>
  <c r="V25" i="1" s="1"/>
  <c r="BV171" i="2"/>
  <c r="V24" i="1" s="1"/>
  <c r="BV170" i="2"/>
  <c r="BV169"/>
  <c r="V22" i="1" s="1"/>
  <c r="BV168" i="2"/>
  <c r="V21" i="1" s="1"/>
  <c r="BV167" i="2"/>
  <c r="V20" i="1" s="1"/>
  <c r="BV166" i="2"/>
  <c r="V19" i="1" s="1"/>
  <c r="BV165" i="2"/>
  <c r="V18" i="1" s="1"/>
  <c r="BV164" i="2"/>
  <c r="V17" i="1" s="1"/>
  <c r="BV163" i="2"/>
  <c r="V16" i="1" s="1"/>
  <c r="BV162" i="2"/>
  <c r="BV161"/>
  <c r="V14" i="1" s="1"/>
  <c r="BV160" i="2"/>
  <c r="BV159"/>
  <c r="BV158"/>
  <c r="BV157"/>
  <c r="V10" i="1" s="1"/>
  <c r="BV156" i="2"/>
  <c r="V9" i="1" s="1"/>
  <c r="BV155" i="2"/>
  <c r="BV154"/>
  <c r="V7" i="1" s="1"/>
  <c r="BV153" i="2"/>
  <c r="BV152"/>
  <c r="V5" i="1" s="1"/>
  <c r="BV151" i="2"/>
  <c r="V4" i="1" s="1"/>
  <c r="BV143" i="2"/>
  <c r="U32" i="1" s="1"/>
  <c r="BV142" i="2"/>
  <c r="U31" i="1" s="1"/>
  <c r="BV141" i="2"/>
  <c r="U30" i="1" s="1"/>
  <c r="BV140" i="2"/>
  <c r="U29" i="1" s="1"/>
  <c r="BV139" i="2"/>
  <c r="U28" i="1" s="1"/>
  <c r="BV138" i="2"/>
  <c r="U27" i="1" s="1"/>
  <c r="BV137" i="2"/>
  <c r="U26" i="1" s="1"/>
  <c r="BV136" i="2"/>
  <c r="U25" i="1" s="1"/>
  <c r="BV135" i="2"/>
  <c r="U24" i="1" s="1"/>
  <c r="BV134" i="2"/>
  <c r="U23" i="1" s="1"/>
  <c r="BV133" i="2"/>
  <c r="U22" i="1" s="1"/>
  <c r="BV132" i="2"/>
  <c r="U21" i="1" s="1"/>
  <c r="BV131" i="2"/>
  <c r="BV130"/>
  <c r="U19" i="1" s="1"/>
  <c r="BV129" i="2"/>
  <c r="U18" i="1" s="1"/>
  <c r="BV128" i="2"/>
  <c r="U17" i="1" s="1"/>
  <c r="BV127" i="2"/>
  <c r="U16" i="1" s="1"/>
  <c r="BV126" i="2"/>
  <c r="U15" i="1" s="1"/>
  <c r="BV125" i="2"/>
  <c r="U14" i="1" s="1"/>
  <c r="BV124" i="2"/>
  <c r="U13" i="1" s="1"/>
  <c r="BV123" i="2"/>
  <c r="U12" i="1" s="1"/>
  <c r="BV122" i="2"/>
  <c r="BV121"/>
  <c r="U10" i="1" s="1"/>
  <c r="BV120" i="2"/>
  <c r="U9" i="1" s="1"/>
  <c r="BV119" i="2"/>
  <c r="U8" i="1" s="1"/>
  <c r="BV118" i="2"/>
  <c r="U7" i="1" s="1"/>
  <c r="BV117" i="2"/>
  <c r="U6" i="1" s="1"/>
  <c r="BV116" i="2"/>
  <c r="U5" i="1" s="1"/>
  <c r="BV115" i="2"/>
  <c r="U4" i="1" s="1"/>
  <c r="BV107" i="2"/>
  <c r="T32" i="1" s="1"/>
  <c r="BV106" i="2"/>
  <c r="BV105"/>
  <c r="T30" i="1" s="1"/>
  <c r="BV104" i="2"/>
  <c r="T29" i="1" s="1"/>
  <c r="BV103" i="2"/>
  <c r="T28" i="1" s="1"/>
  <c r="BV102" i="2"/>
  <c r="BV101"/>
  <c r="T26" i="1" s="1"/>
  <c r="BV100" i="2"/>
  <c r="T25" i="1" s="1"/>
  <c r="BV99" i="2"/>
  <c r="BV98"/>
  <c r="T23" i="1" s="1"/>
  <c r="BV97" i="2"/>
  <c r="T22" i="1" s="1"/>
  <c r="BV96" i="2"/>
  <c r="BV95"/>
  <c r="T20" i="1" s="1"/>
  <c r="BV94" i="2"/>
  <c r="T19" i="1" s="1"/>
  <c r="BV93" i="2"/>
  <c r="BV92"/>
  <c r="T17" i="1" s="1"/>
  <c r="BV91" i="2"/>
  <c r="T16" i="1" s="1"/>
  <c r="BV90" i="2"/>
  <c r="T15" i="1" s="1"/>
  <c r="BV89" i="2"/>
  <c r="T14" i="1" s="1"/>
  <c r="BV88" i="2"/>
  <c r="BV87"/>
  <c r="BV86"/>
  <c r="BV85"/>
  <c r="T10" i="1" s="1"/>
  <c r="BV84" i="2"/>
  <c r="T9" i="1" s="1"/>
  <c r="BV83" i="2"/>
  <c r="BV82"/>
  <c r="T7" i="1" s="1"/>
  <c r="BV81" i="2"/>
  <c r="T6" i="1" s="1"/>
  <c r="BV80" i="2"/>
  <c r="T5" i="1" s="1"/>
  <c r="BV79" i="2"/>
  <c r="T4" i="1" s="1"/>
  <c r="BV71" i="2"/>
  <c r="S32" i="1" s="1"/>
  <c r="BV70" i="2"/>
  <c r="S31" i="1" s="1"/>
  <c r="BV69" i="2"/>
  <c r="S30" i="1" s="1"/>
  <c r="BV68" i="2"/>
  <c r="S29" i="1" s="1"/>
  <c r="BV67" i="2"/>
  <c r="S28" i="1" s="1"/>
  <c r="BV66" i="2"/>
  <c r="S27" i="1" s="1"/>
  <c r="BV65" i="2"/>
  <c r="S26" i="1" s="1"/>
  <c r="BV64" i="2"/>
  <c r="S25" i="1" s="1"/>
  <c r="BV63" i="2"/>
  <c r="S24" i="1" s="1"/>
  <c r="BV62" i="2"/>
  <c r="S23" i="1" s="1"/>
  <c r="BV61" i="2"/>
  <c r="S22" i="1" s="1"/>
  <c r="BV60" i="2"/>
  <c r="S21" i="1" s="1"/>
  <c r="BV59" i="2"/>
  <c r="BV58"/>
  <c r="S19" i="1" s="1"/>
  <c r="BV57" i="2"/>
  <c r="S18" i="1" s="1"/>
  <c r="BV56" i="2"/>
  <c r="S17" i="1" s="1"/>
  <c r="BV55" i="2"/>
  <c r="S16" i="1" s="1"/>
  <c r="BV54" i="2"/>
  <c r="S15" i="1" s="1"/>
  <c r="BV53" i="2"/>
  <c r="S14" i="1" s="1"/>
  <c r="BV52" i="2"/>
  <c r="S13" i="1" s="1"/>
  <c r="BV51" i="2"/>
  <c r="S12" i="1" s="1"/>
  <c r="BV50" i="2"/>
  <c r="BV49"/>
  <c r="S10" i="1" s="1"/>
  <c r="BV48" i="2"/>
  <c r="S9" i="1" s="1"/>
  <c r="BV47" i="2"/>
  <c r="S8" i="1" s="1"/>
  <c r="BV46" i="2"/>
  <c r="S7" i="1" s="1"/>
  <c r="BV45" i="2"/>
  <c r="S6" i="1" s="1"/>
  <c r="BV44" i="2"/>
  <c r="S5" i="1" s="1"/>
  <c r="BV43" i="2"/>
  <c r="S4" i="1" s="1"/>
  <c r="BV35" i="2"/>
  <c r="R32" i="1" s="1"/>
  <c r="BV34" i="2"/>
  <c r="R31" i="1" s="1"/>
  <c r="BV33" i="2"/>
  <c r="R30" i="1" s="1"/>
  <c r="BV32" i="2"/>
  <c r="R29" i="1" s="1"/>
  <c r="BV31" i="2"/>
  <c r="R28" i="1" s="1"/>
  <c r="BV30" i="2"/>
  <c r="R27" i="1" s="1"/>
  <c r="BV29" i="2"/>
  <c r="R26" i="1" s="1"/>
  <c r="BV28" i="2"/>
  <c r="R25" i="1" s="1"/>
  <c r="BV27" i="2"/>
  <c r="R24" i="1" s="1"/>
  <c r="BV26" i="2"/>
  <c r="R23" i="1" s="1"/>
  <c r="BV25" i="2"/>
  <c r="R22" i="1" s="1"/>
  <c r="BV24" i="2"/>
  <c r="R21" i="1" s="1"/>
  <c r="BV23" i="2"/>
  <c r="R20" i="1" s="1"/>
  <c r="BV22" i="2"/>
  <c r="R19" i="1" s="1"/>
  <c r="BV21" i="2"/>
  <c r="R18" i="1" s="1"/>
  <c r="BV20" i="2"/>
  <c r="R17" i="1" s="1"/>
  <c r="BV19" i="2"/>
  <c r="R16" i="1" s="1"/>
  <c r="BV18" i="2"/>
  <c r="R15" i="1" s="1"/>
  <c r="BV17" i="2"/>
  <c r="R14" i="1" s="1"/>
  <c r="BV16" i="2"/>
  <c r="R13" i="1" s="1"/>
  <c r="BV15" i="2"/>
  <c r="R12" i="1" s="1"/>
  <c r="BV14" i="2"/>
  <c r="R11" i="1" s="1"/>
  <c r="BV13" i="2"/>
  <c r="R10" i="1" s="1"/>
  <c r="BV12" i="2"/>
  <c r="R9" i="1" s="1"/>
  <c r="BV11" i="2"/>
  <c r="R8" i="1" s="1"/>
  <c r="BV10" i="2"/>
  <c r="R7" i="1" s="1"/>
  <c r="BV9" i="2"/>
  <c r="R6" i="1" s="1"/>
  <c r="BV8" i="2"/>
  <c r="R5" i="1" s="1"/>
  <c r="BV7" i="2"/>
  <c r="R4" i="1" s="1"/>
  <c r="Q32"/>
  <c r="Q31"/>
  <c r="Q28"/>
  <c r="Q27"/>
  <c r="Q23"/>
  <c r="Q22"/>
  <c r="Q21"/>
  <c r="Q19"/>
  <c r="Q17"/>
  <c r="Q15"/>
  <c r="Q9"/>
  <c r="Q7"/>
  <c r="Q6"/>
  <c r="Q5"/>
  <c r="BD143" i="2"/>
  <c r="P32" i="1" s="1"/>
  <c r="BD142" i="2"/>
  <c r="P31" i="1" s="1"/>
  <c r="BD141" i="2"/>
  <c r="P30" i="1" s="1"/>
  <c r="BD140" i="2"/>
  <c r="P29" i="1" s="1"/>
  <c r="BD139" i="2"/>
  <c r="P28" i="1" s="1"/>
  <c r="BD138" i="2"/>
  <c r="BD137"/>
  <c r="P26" i="1" s="1"/>
  <c r="BD136" i="2"/>
  <c r="P25" i="1" s="1"/>
  <c r="BD135" i="2"/>
  <c r="P24" i="1" s="1"/>
  <c r="BD134" i="2"/>
  <c r="P23" i="1" s="1"/>
  <c r="BD133" i="2"/>
  <c r="P22" i="1" s="1"/>
  <c r="BD132" i="2"/>
  <c r="P21" i="1" s="1"/>
  <c r="BD131" i="2"/>
  <c r="BD130"/>
  <c r="P19" i="1" s="1"/>
  <c r="BD129" i="2"/>
  <c r="P18" i="1" s="1"/>
  <c r="BD128" i="2"/>
  <c r="P17" i="1" s="1"/>
  <c r="BD127" i="2"/>
  <c r="P16" i="1" s="1"/>
  <c r="BD126" i="2"/>
  <c r="P15" i="1" s="1"/>
  <c r="BD125" i="2"/>
  <c r="P14" i="1" s="1"/>
  <c r="BD124" i="2"/>
  <c r="P13" i="1" s="1"/>
  <c r="BD123" i="2"/>
  <c r="P12" i="1" s="1"/>
  <c r="BD122" i="2"/>
  <c r="BD121"/>
  <c r="P10" i="1" s="1"/>
  <c r="BD120" i="2"/>
  <c r="P9" i="1" s="1"/>
  <c r="BD119" i="2"/>
  <c r="P8" i="1" s="1"/>
  <c r="BD118" i="2"/>
  <c r="P7" i="1" s="1"/>
  <c r="BD117" i="2"/>
  <c r="P6" i="1" s="1"/>
  <c r="BD116" i="2"/>
  <c r="P5" i="1" s="1"/>
  <c r="BD115" i="2"/>
  <c r="P4" i="1" s="1"/>
  <c r="BD107" i="2"/>
  <c r="O32" i="1" s="1"/>
  <c r="BD106" i="2"/>
  <c r="O31" i="1" s="1"/>
  <c r="BD105" i="2"/>
  <c r="O30" i="1" s="1"/>
  <c r="BD104" i="2"/>
  <c r="O29" i="1" s="1"/>
  <c r="BD103" i="2"/>
  <c r="O28" i="1" s="1"/>
  <c r="BD102" i="2"/>
  <c r="O27" i="1" s="1"/>
  <c r="BD101" i="2"/>
  <c r="O26" i="1" s="1"/>
  <c r="BD100" i="2"/>
  <c r="O25" i="1" s="1"/>
  <c r="BD99" i="2"/>
  <c r="O24" i="1" s="1"/>
  <c r="BD98" i="2"/>
  <c r="O23" i="1" s="1"/>
  <c r="BD97" i="2"/>
  <c r="O22" i="1" s="1"/>
  <c r="BD96" i="2"/>
  <c r="O21" i="1" s="1"/>
  <c r="BD95" i="2"/>
  <c r="O20" i="1" s="1"/>
  <c r="BD94" i="2"/>
  <c r="O19" i="1" s="1"/>
  <c r="BD93" i="2"/>
  <c r="BD92"/>
  <c r="O17" i="1" s="1"/>
  <c r="BD91" i="2"/>
  <c r="O16" i="1" s="1"/>
  <c r="BD90" i="2"/>
  <c r="BD89"/>
  <c r="O14" i="1" s="1"/>
  <c r="BD88" i="2"/>
  <c r="BD87"/>
  <c r="BD86"/>
  <c r="BD85"/>
  <c r="BD84"/>
  <c r="O9" i="1" s="1"/>
  <c r="BD83" i="2"/>
  <c r="BD82"/>
  <c r="O7" i="1" s="1"/>
  <c r="BD81" i="2"/>
  <c r="O6" i="1" s="1"/>
  <c r="BD80" i="2"/>
  <c r="O5" i="1" s="1"/>
  <c r="BD79" i="2"/>
  <c r="O4" i="1" s="1"/>
  <c r="BD71" i="2"/>
  <c r="N32" i="1" s="1"/>
  <c r="BD70" i="2"/>
  <c r="BD69"/>
  <c r="N30" i="1" s="1"/>
  <c r="BD68" i="2"/>
  <c r="N29" i="1" s="1"/>
  <c r="BD67" i="2"/>
  <c r="N28" i="1" s="1"/>
  <c r="BD66" i="2"/>
  <c r="BD65"/>
  <c r="N26" i="1" s="1"/>
  <c r="BD64" i="2"/>
  <c r="N25" i="1" s="1"/>
  <c r="BD63" i="2"/>
  <c r="N24" i="1" s="1"/>
  <c r="BD62" i="2"/>
  <c r="N23" i="1" s="1"/>
  <c r="BD61" i="2"/>
  <c r="N22" i="1" s="1"/>
  <c r="BD60" i="2"/>
  <c r="N21" i="1" s="1"/>
  <c r="BD59" i="2"/>
  <c r="BD58"/>
  <c r="N19" i="1" s="1"/>
  <c r="BD57" i="2"/>
  <c r="N18" i="1" s="1"/>
  <c r="BD56" i="2"/>
  <c r="N17" i="1" s="1"/>
  <c r="BD55" i="2"/>
  <c r="N16" i="1" s="1"/>
  <c r="BD54" i="2"/>
  <c r="N15" i="1" s="1"/>
  <c r="BD53" i="2"/>
  <c r="N14" i="1" s="1"/>
  <c r="BD52" i="2"/>
  <c r="N13" i="1" s="1"/>
  <c r="BD51" i="2"/>
  <c r="N12" i="1" s="1"/>
  <c r="BD50" i="2"/>
  <c r="BD49"/>
  <c r="N10" i="1" s="1"/>
  <c r="BD48" i="2"/>
  <c r="N9" i="1" s="1"/>
  <c r="BD47" i="2"/>
  <c r="N8" i="1" s="1"/>
  <c r="BD46" i="2"/>
  <c r="N7" i="1" s="1"/>
  <c r="BD45" i="2"/>
  <c r="N6" i="1" s="1"/>
  <c r="BD44" i="2"/>
  <c r="N5" i="1" s="1"/>
  <c r="BD43" i="2"/>
  <c r="N4" i="1" s="1"/>
  <c r="BD35" i="2"/>
  <c r="M32" i="1" s="1"/>
  <c r="BD34" i="2"/>
  <c r="M31" i="1" s="1"/>
  <c r="BD33" i="2"/>
  <c r="M30" i="1" s="1"/>
  <c r="BD32" i="2"/>
  <c r="M29" i="1" s="1"/>
  <c r="BD31" i="2"/>
  <c r="M28" i="1" s="1"/>
  <c r="BD30" i="2"/>
  <c r="M27" i="1" s="1"/>
  <c r="BD29" i="2"/>
  <c r="M26" i="1" s="1"/>
  <c r="BD28" i="2"/>
  <c r="M25" i="1" s="1"/>
  <c r="BD27" i="2"/>
  <c r="M24" i="1" s="1"/>
  <c r="BD26" i="2"/>
  <c r="M23" i="1" s="1"/>
  <c r="BD25" i="2"/>
  <c r="M22" i="1" s="1"/>
  <c r="BD24" i="2"/>
  <c r="M21" i="1" s="1"/>
  <c r="BD23" i="2"/>
  <c r="M20" i="1" s="1"/>
  <c r="BD22" i="2"/>
  <c r="M19" i="1" s="1"/>
  <c r="BD21" i="2"/>
  <c r="M18" i="1" s="1"/>
  <c r="BD20" i="2"/>
  <c r="M17" i="1" s="1"/>
  <c r="BD19" i="2"/>
  <c r="M16" i="1" s="1"/>
  <c r="BD18" i="2"/>
  <c r="M15" i="1" s="1"/>
  <c r="BD17" i="2"/>
  <c r="M14" i="1" s="1"/>
  <c r="BD16" i="2"/>
  <c r="M13" i="1" s="1"/>
  <c r="BD15" i="2"/>
  <c r="M12" i="1" s="1"/>
  <c r="BD14" i="2"/>
  <c r="BD13"/>
  <c r="M10" i="1" s="1"/>
  <c r="BD12" i="2"/>
  <c r="M9" i="1" s="1"/>
  <c r="BD11" i="2"/>
  <c r="M8" i="1" s="1"/>
  <c r="BD10" i="2"/>
  <c r="M7" i="1" s="1"/>
  <c r="BD9" i="2"/>
  <c r="M6" i="1" s="1"/>
  <c r="BD8" i="2"/>
  <c r="M5" i="1" s="1"/>
  <c r="BD7" i="2"/>
  <c r="M4" i="1" s="1"/>
  <c r="AI179" i="2"/>
  <c r="L32" i="1" s="1"/>
  <c r="AI178" i="2"/>
  <c r="L31" i="1" s="1"/>
  <c r="AI177" i="2"/>
  <c r="L30" i="1" s="1"/>
  <c r="AI176" i="2"/>
  <c r="L29" i="1" s="1"/>
  <c r="AI175" i="2"/>
  <c r="L28" i="1" s="1"/>
  <c r="AI174" i="2"/>
  <c r="L27" i="1" s="1"/>
  <c r="AI173" i="2"/>
  <c r="L26" i="1" s="1"/>
  <c r="AI172" i="2"/>
  <c r="L25" i="1" s="1"/>
  <c r="AI171" i="2"/>
  <c r="AI170"/>
  <c r="L23" i="1" s="1"/>
  <c r="AI169" i="2"/>
  <c r="L22" i="1" s="1"/>
  <c r="AI168" i="2"/>
  <c r="AI167"/>
  <c r="L20" i="1" s="1"/>
  <c r="AI166" i="2"/>
  <c r="L19" i="1" s="1"/>
  <c r="AI165" i="2"/>
  <c r="AI164"/>
  <c r="L17" i="1" s="1"/>
  <c r="AI163" i="2"/>
  <c r="L16" i="1" s="1"/>
  <c r="AI162" i="2"/>
  <c r="L15" i="1" s="1"/>
  <c r="AI161" i="2"/>
  <c r="L14" i="1" s="1"/>
  <c r="AI160" i="2"/>
  <c r="AI159"/>
  <c r="AI158"/>
  <c r="AI157"/>
  <c r="L10" i="1" s="1"/>
  <c r="AI156" i="2"/>
  <c r="L9" i="1" s="1"/>
  <c r="AI155" i="2"/>
  <c r="AI154"/>
  <c r="L7" i="1" s="1"/>
  <c r="AI153" i="2"/>
  <c r="L6" i="1" s="1"/>
  <c r="AI152" i="2"/>
  <c r="L5" i="1" s="1"/>
  <c r="AI151" i="2"/>
  <c r="L4" i="1" s="1"/>
  <c r="AI143" i="2"/>
  <c r="K32" i="1" s="1"/>
  <c r="AI142" i="2"/>
  <c r="AI141"/>
  <c r="K30" i="1" s="1"/>
  <c r="AI140" i="2"/>
  <c r="K29" i="1" s="1"/>
  <c r="AI139" i="2"/>
  <c r="K28" i="1" s="1"/>
  <c r="AI138" i="2"/>
  <c r="K27" i="1" s="1"/>
  <c r="AI137" i="2"/>
  <c r="K26" i="1" s="1"/>
  <c r="AI136" i="2"/>
  <c r="K25" i="1" s="1"/>
  <c r="AI135" i="2"/>
  <c r="K24" i="1" s="1"/>
  <c r="AI134" i="2"/>
  <c r="K23" i="1" s="1"/>
  <c r="AI133" i="2"/>
  <c r="K22" i="1" s="1"/>
  <c r="AI132" i="2"/>
  <c r="K21" i="1" s="1"/>
  <c r="AI131" i="2"/>
  <c r="AI130"/>
  <c r="K19" i="1" s="1"/>
  <c r="AI129" i="2"/>
  <c r="K18" i="1" s="1"/>
  <c r="AI128" i="2"/>
  <c r="K17" i="1" s="1"/>
  <c r="AI127" i="2"/>
  <c r="K16" i="1" s="1"/>
  <c r="AI126" i="2"/>
  <c r="K15" i="1" s="1"/>
  <c r="AI125" i="2"/>
  <c r="K14" i="1" s="1"/>
  <c r="AI124" i="2"/>
  <c r="K13" i="1" s="1"/>
  <c r="AI123" i="2"/>
  <c r="K12" i="1" s="1"/>
  <c r="AI122" i="2"/>
  <c r="AI121"/>
  <c r="K10" i="1" s="1"/>
  <c r="AI120" i="2"/>
  <c r="K9" i="1" s="1"/>
  <c r="AI119" i="2"/>
  <c r="K8" i="1" s="1"/>
  <c r="AI118" i="2"/>
  <c r="K7" i="1" s="1"/>
  <c r="AI117" i="2"/>
  <c r="K6" i="1" s="1"/>
  <c r="AI116" i="2"/>
  <c r="K5" i="1" s="1"/>
  <c r="AI115" i="2"/>
  <c r="K4" i="1" s="1"/>
  <c r="AI107" i="2"/>
  <c r="J32" i="1" s="1"/>
  <c r="AI106" i="2"/>
  <c r="AI105"/>
  <c r="J30" i="1" s="1"/>
  <c r="AI104" i="2"/>
  <c r="J29" i="1" s="1"/>
  <c r="AI103" i="2"/>
  <c r="J28" i="1" s="1"/>
  <c r="AI102" i="2"/>
  <c r="AI101"/>
  <c r="J26" i="1" s="1"/>
  <c r="AI100" i="2"/>
  <c r="J25" i="1" s="1"/>
  <c r="AI99" i="2"/>
  <c r="J24" i="1" s="1"/>
  <c r="AI98" i="2"/>
  <c r="J23" i="1" s="1"/>
  <c r="AI97" i="2"/>
  <c r="J22" i="1" s="1"/>
  <c r="AI96" i="2"/>
  <c r="J21" i="1" s="1"/>
  <c r="AI95" i="2"/>
  <c r="J20" i="1" s="1"/>
  <c r="AI94" i="2"/>
  <c r="J19" i="1" s="1"/>
  <c r="AI93" i="2"/>
  <c r="J18" i="1" s="1"/>
  <c r="AI92" i="2"/>
  <c r="J17" i="1" s="1"/>
  <c r="AI91" i="2"/>
  <c r="J16" i="1" s="1"/>
  <c r="AI90" i="2"/>
  <c r="J15" i="1" s="1"/>
  <c r="AI89" i="2"/>
  <c r="J14" i="1" s="1"/>
  <c r="AI88" i="2"/>
  <c r="J13" i="1" s="1"/>
  <c r="AI87" i="2"/>
  <c r="J12" i="1" s="1"/>
  <c r="AI86" i="2"/>
  <c r="J11" i="1" s="1"/>
  <c r="AI85" i="2"/>
  <c r="J10" i="1" s="1"/>
  <c r="AI84" i="2"/>
  <c r="J9" i="1" s="1"/>
  <c r="AI83" i="2"/>
  <c r="J8" i="1" s="1"/>
  <c r="AI82" i="2"/>
  <c r="AI81"/>
  <c r="J6" i="1" s="1"/>
  <c r="AI80" i="2"/>
  <c r="J5" i="1" s="1"/>
  <c r="AI79" i="2"/>
  <c r="J4" i="1" s="1"/>
  <c r="AI71" i="2"/>
  <c r="I32" i="1" s="1"/>
  <c r="AI70" i="2"/>
  <c r="I31" i="1" s="1"/>
  <c r="AI69" i="2"/>
  <c r="I30" i="1" s="1"/>
  <c r="AI68" i="2"/>
  <c r="I29" i="1" s="1"/>
  <c r="AI67" i="2"/>
  <c r="I28" i="1" s="1"/>
  <c r="AI66" i="2"/>
  <c r="I27" i="1" s="1"/>
  <c r="AI65" i="2"/>
  <c r="I26" i="1" s="1"/>
  <c r="AI64" i="2"/>
  <c r="I25" i="1" s="1"/>
  <c r="AI63" i="2"/>
  <c r="I24" i="1" s="1"/>
  <c r="AI62" i="2"/>
  <c r="I23" i="1" s="1"/>
  <c r="AI61" i="2"/>
  <c r="I22" i="1" s="1"/>
  <c r="AI60" i="2"/>
  <c r="I21" i="1" s="1"/>
  <c r="AI59" i="2"/>
  <c r="AI58"/>
  <c r="I19" i="1" s="1"/>
  <c r="AI57" i="2"/>
  <c r="I18" i="1" s="1"/>
  <c r="AI56" i="2"/>
  <c r="I17" i="1" s="1"/>
  <c r="AI55" i="2"/>
  <c r="I16" i="1" s="1"/>
  <c r="AI54" i="2"/>
  <c r="I15" i="1" s="1"/>
  <c r="AI53" i="2"/>
  <c r="I14" i="1" s="1"/>
  <c r="AI52" i="2"/>
  <c r="I13" i="1" s="1"/>
  <c r="AI51" i="2"/>
  <c r="I12" i="1" s="1"/>
  <c r="AI50" i="2"/>
  <c r="I11" i="1" s="1"/>
  <c r="AI49" i="2"/>
  <c r="I10" i="1" s="1"/>
  <c r="AI48" i="2"/>
  <c r="I9" i="1" s="1"/>
  <c r="AI47" i="2"/>
  <c r="I8" i="1" s="1"/>
  <c r="AI46" i="2"/>
  <c r="AI45"/>
  <c r="I6" i="1" s="1"/>
  <c r="AI44" i="2"/>
  <c r="I5" i="1" s="1"/>
  <c r="AI43" i="2"/>
  <c r="I4" i="1" s="1"/>
  <c r="AI35" i="2"/>
  <c r="H32" i="1" s="1"/>
  <c r="AI34" i="2"/>
  <c r="AI33"/>
  <c r="H30" i="1" s="1"/>
  <c r="AI32" i="2"/>
  <c r="H29" i="1" s="1"/>
  <c r="AI31" i="2"/>
  <c r="H28" i="1" s="1"/>
  <c r="AI30" i="2"/>
  <c r="H27" i="1" s="1"/>
  <c r="AI29" i="2"/>
  <c r="H26" i="1" s="1"/>
  <c r="AI28" i="2"/>
  <c r="H25" i="1" s="1"/>
  <c r="AI27" i="2"/>
  <c r="H24" i="1" s="1"/>
  <c r="AI26" i="2"/>
  <c r="H23" i="1" s="1"/>
  <c r="AI25" i="2"/>
  <c r="H22" i="1" s="1"/>
  <c r="AI24" i="2"/>
  <c r="H21" i="1" s="1"/>
  <c r="AI23" i="2"/>
  <c r="H20" i="1" s="1"/>
  <c r="AI22" i="2"/>
  <c r="H19" i="1" s="1"/>
  <c r="AI21" i="2"/>
  <c r="H18" i="1" s="1"/>
  <c r="AI20" i="2"/>
  <c r="H17" i="1" s="1"/>
  <c r="AI19" i="2"/>
  <c r="H16" i="1" s="1"/>
  <c r="AI18" i="2"/>
  <c r="H15" i="1" s="1"/>
  <c r="AI17" i="2"/>
  <c r="H14" i="1" s="1"/>
  <c r="AI16" i="2"/>
  <c r="H13" i="1" s="1"/>
  <c r="AI15" i="2"/>
  <c r="H12" i="1" s="1"/>
  <c r="AI14" i="2"/>
  <c r="AI13"/>
  <c r="H10" i="1" s="1"/>
  <c r="AI12" i="2"/>
  <c r="H9" i="1" s="1"/>
  <c r="AI11" i="2"/>
  <c r="H8" i="1" s="1"/>
  <c r="AI10" i="2"/>
  <c r="H7" i="1" s="1"/>
  <c r="AI9" i="2"/>
  <c r="H6" i="1" s="1"/>
  <c r="AI8" i="2"/>
  <c r="H5" i="1" s="1"/>
  <c r="AI7" i="2"/>
  <c r="H4" i="1" s="1"/>
  <c r="Q179" i="2"/>
  <c r="G32" i="1" s="1"/>
  <c r="Q178" i="2"/>
  <c r="G31" i="1" s="1"/>
  <c r="Q177" i="2"/>
  <c r="G30" i="1" s="1"/>
  <c r="Q176" i="2"/>
  <c r="G29" i="1" s="1"/>
  <c r="Q175" i="2"/>
  <c r="G28" i="1" s="1"/>
  <c r="Q174" i="2"/>
  <c r="G27" i="1" s="1"/>
  <c r="Q173" i="2"/>
  <c r="G26" i="1" s="1"/>
  <c r="Q172" i="2"/>
  <c r="G25" i="1" s="1"/>
  <c r="Q171" i="2"/>
  <c r="G24" i="1" s="1"/>
  <c r="Q170" i="2"/>
  <c r="G23" i="1" s="1"/>
  <c r="Q169" i="2"/>
  <c r="G22" i="1" s="1"/>
  <c r="Q168" i="2"/>
  <c r="G21" i="1" s="1"/>
  <c r="Q167" i="2"/>
  <c r="G20" i="1" s="1"/>
  <c r="Q166" i="2"/>
  <c r="G19" i="1" s="1"/>
  <c r="Q165" i="2"/>
  <c r="G18" i="1" s="1"/>
  <c r="Q164" i="2"/>
  <c r="G17" i="1" s="1"/>
  <c r="Q163" i="2"/>
  <c r="G16" i="1" s="1"/>
  <c r="Q162" i="2"/>
  <c r="G15" i="1" s="1"/>
  <c r="Q161" i="2"/>
  <c r="G14" i="1" s="1"/>
  <c r="Q160" i="2"/>
  <c r="G13" i="1" s="1"/>
  <c r="Q159" i="2"/>
  <c r="G12" i="1" s="1"/>
  <c r="Q158" i="2"/>
  <c r="Q157"/>
  <c r="G10" i="1" s="1"/>
  <c r="Q156" i="2"/>
  <c r="G9" i="1" s="1"/>
  <c r="Q155" i="2"/>
  <c r="G8" i="1" s="1"/>
  <c r="Q154" i="2"/>
  <c r="G7" i="1" s="1"/>
  <c r="Q153" i="2"/>
  <c r="G6" i="1" s="1"/>
  <c r="Q152" i="2"/>
  <c r="G5" i="1" s="1"/>
  <c r="Q151" i="2"/>
  <c r="G4" i="1" s="1"/>
  <c r="Q143" i="2"/>
  <c r="F32" i="1" s="1"/>
  <c r="Q142" i="2"/>
  <c r="F31" i="1" s="1"/>
  <c r="Q141" i="2"/>
  <c r="F30" i="1" s="1"/>
  <c r="Q140" i="2"/>
  <c r="F29" i="1" s="1"/>
  <c r="Q139" i="2"/>
  <c r="F28" i="1" s="1"/>
  <c r="Q138" i="2"/>
  <c r="F27" i="1" s="1"/>
  <c r="Q137" i="2"/>
  <c r="F26" i="1" s="1"/>
  <c r="Q136" i="2"/>
  <c r="F25" i="1" s="1"/>
  <c r="Q135" i="2"/>
  <c r="F24" i="1" s="1"/>
  <c r="Q134" i="2"/>
  <c r="Q133"/>
  <c r="F22" i="1" s="1"/>
  <c r="Q132" i="2"/>
  <c r="F21" i="1" s="1"/>
  <c r="Q131" i="2"/>
  <c r="Q130"/>
  <c r="F19" i="1" s="1"/>
  <c r="Q129" i="2"/>
  <c r="F18" i="1" s="1"/>
  <c r="Q128" i="2"/>
  <c r="F17" i="1" s="1"/>
  <c r="Q127" i="2"/>
  <c r="F16" i="1" s="1"/>
  <c r="Q126" i="2"/>
  <c r="F15" i="1" s="1"/>
  <c r="Q125" i="2"/>
  <c r="F14" i="1" s="1"/>
  <c r="Q124" i="2"/>
  <c r="F13" i="1" s="1"/>
  <c r="Q123" i="2"/>
  <c r="F12" i="1" s="1"/>
  <c r="Q122" i="2"/>
  <c r="Q121"/>
  <c r="F10" i="1" s="1"/>
  <c r="Q120" i="2"/>
  <c r="F9" i="1" s="1"/>
  <c r="Q119" i="2"/>
  <c r="F8" i="1" s="1"/>
  <c r="Q118" i="2"/>
  <c r="F7" i="1" s="1"/>
  <c r="Q117" i="2"/>
  <c r="Q116"/>
  <c r="F5" i="1" s="1"/>
  <c r="Q115" i="2"/>
  <c r="F4" i="1" s="1"/>
  <c r="Q107" i="2"/>
  <c r="E32" i="1" s="1"/>
  <c r="Q106" i="2"/>
  <c r="Q105"/>
  <c r="E30" i="1" s="1"/>
  <c r="Q104" i="2"/>
  <c r="E29" i="1" s="1"/>
  <c r="Q103" i="2"/>
  <c r="E28" i="1" s="1"/>
  <c r="Q102" i="2"/>
  <c r="E27" i="1" s="1"/>
  <c r="Q101" i="2"/>
  <c r="E26" i="1" s="1"/>
  <c r="Q100" i="2"/>
  <c r="E25" i="1" s="1"/>
  <c r="Q99" i="2"/>
  <c r="E24" i="1" s="1"/>
  <c r="Q98" i="2"/>
  <c r="E23" i="1" s="1"/>
  <c r="Q97" i="2"/>
  <c r="E22" i="1" s="1"/>
  <c r="Q96" i="2"/>
  <c r="E21" i="1" s="1"/>
  <c r="Q95" i="2"/>
  <c r="E20" i="1" s="1"/>
  <c r="Q94" i="2"/>
  <c r="E19" i="1" s="1"/>
  <c r="Q93" i="2"/>
  <c r="Q92"/>
  <c r="E17" i="1" s="1"/>
  <c r="Q91" i="2"/>
  <c r="E16" i="1" s="1"/>
  <c r="Q90" i="2"/>
  <c r="Q89"/>
  <c r="E14" i="1" s="1"/>
  <c r="Q88" i="2"/>
  <c r="Q87"/>
  <c r="Q86"/>
  <c r="E11" i="1" s="1"/>
  <c r="Q85" i="2"/>
  <c r="Q84"/>
  <c r="E9" i="1" s="1"/>
  <c r="Q83" i="2"/>
  <c r="Q82"/>
  <c r="E7" i="1" s="1"/>
  <c r="Q81" i="2"/>
  <c r="E6" i="1" s="1"/>
  <c r="Q80" i="2"/>
  <c r="E5" i="1" s="1"/>
  <c r="Q79" i="2"/>
  <c r="E4" i="1" s="1"/>
  <c r="Q71" i="2"/>
  <c r="D32" i="1" s="1"/>
  <c r="Q70" i="2"/>
  <c r="D31" i="1" s="1"/>
  <c r="Q69" i="2"/>
  <c r="D30" i="1" s="1"/>
  <c r="Q68" i="2"/>
  <c r="D29" i="1" s="1"/>
  <c r="Q67" i="2"/>
  <c r="D28" i="1" s="1"/>
  <c r="Q66" i="2"/>
  <c r="D27" i="1" s="1"/>
  <c r="Q65" i="2"/>
  <c r="D26" i="1" s="1"/>
  <c r="Q64" i="2"/>
  <c r="D25" i="1" s="1"/>
  <c r="Q63" i="2"/>
  <c r="D24" i="1" s="1"/>
  <c r="Q62" i="2"/>
  <c r="D23" i="1" s="1"/>
  <c r="Q61" i="2"/>
  <c r="D22" i="1" s="1"/>
  <c r="Q60" i="2"/>
  <c r="D21" i="1" s="1"/>
  <c r="Q59" i="2"/>
  <c r="Q58"/>
  <c r="D19" i="1" s="1"/>
  <c r="Q57" i="2"/>
  <c r="D18" i="1" s="1"/>
  <c r="Q56" i="2"/>
  <c r="D17" i="1" s="1"/>
  <c r="Q55" i="2"/>
  <c r="D16" i="1" s="1"/>
  <c r="Q54" i="2"/>
  <c r="D15" i="1" s="1"/>
  <c r="Q53" i="2"/>
  <c r="D14" i="1" s="1"/>
  <c r="Q52" i="2"/>
  <c r="D13" i="1" s="1"/>
  <c r="Q51" i="2"/>
  <c r="D12" i="1" s="1"/>
  <c r="Q50" i="2"/>
  <c r="D11" i="1" s="1"/>
  <c r="Q49" i="2"/>
  <c r="D10" i="1" s="1"/>
  <c r="Q48" i="2"/>
  <c r="D9" i="1" s="1"/>
  <c r="Q47" i="2"/>
  <c r="D8" i="1" s="1"/>
  <c r="Q46" i="2"/>
  <c r="D7" i="1" s="1"/>
  <c r="Q45" i="2"/>
  <c r="D6" i="1" s="1"/>
  <c r="Q44" i="2"/>
  <c r="D5" i="1" s="1"/>
  <c r="Q43" i="2"/>
  <c r="D4" i="1" s="1"/>
  <c r="Q8" i="2"/>
  <c r="C5" i="1" s="1"/>
  <c r="Q9" i="2"/>
  <c r="Q10"/>
  <c r="C7" i="1" s="1"/>
  <c r="Q11" i="2"/>
  <c r="C8" i="1" s="1"/>
  <c r="Q12" i="2"/>
  <c r="C9" i="1" s="1"/>
  <c r="Q13" i="2"/>
  <c r="C10" i="1" s="1"/>
  <c r="Q14" i="2"/>
  <c r="C11" i="1" s="1"/>
  <c r="Q15" i="2"/>
  <c r="C12" i="1" s="1"/>
  <c r="Q16" i="2"/>
  <c r="C13" i="1" s="1"/>
  <c r="Q17" i="2"/>
  <c r="C14" i="1" s="1"/>
  <c r="Q18" i="2"/>
  <c r="C15" i="1" s="1"/>
  <c r="Q19" i="2"/>
  <c r="C16" i="1" s="1"/>
  <c r="Q20" i="2"/>
  <c r="C17" i="1" s="1"/>
  <c r="Q21" i="2"/>
  <c r="C18" i="1" s="1"/>
  <c r="Q22" i="2"/>
  <c r="C19" i="1" s="1"/>
  <c r="Q23" i="2"/>
  <c r="C20" i="1" s="1"/>
  <c r="Q24" i="2"/>
  <c r="C21" i="1" s="1"/>
  <c r="Q25" i="2"/>
  <c r="C22" i="1" s="1"/>
  <c r="Q26" i="2"/>
  <c r="C23" i="1" s="1"/>
  <c r="Q27" i="2"/>
  <c r="C24" i="1" s="1"/>
  <c r="Q28" i="2"/>
  <c r="C25" i="1" s="1"/>
  <c r="Q29" i="2"/>
  <c r="C26" i="1" s="1"/>
  <c r="Q30" i="2"/>
  <c r="Q31"/>
  <c r="C28" i="1" s="1"/>
  <c r="Q32" i="2"/>
  <c r="Q33"/>
  <c r="C30" i="1" s="1"/>
  <c r="Q34" i="2"/>
  <c r="C31" i="1" s="1"/>
  <c r="Q35" i="2"/>
  <c r="C32" i="1" s="1"/>
  <c r="Q7" i="2"/>
  <c r="C4" i="1" s="1"/>
  <c r="W6" l="1"/>
  <c r="X6" s="1"/>
  <c r="Y6" s="1"/>
  <c r="W30"/>
  <c r="X30" s="1"/>
  <c r="Y30" s="1"/>
  <c r="Z30" s="1"/>
  <c r="W19"/>
  <c r="X19" s="1"/>
  <c r="Y19" s="1"/>
  <c r="Z19" s="1"/>
  <c r="W7"/>
  <c r="X7" s="1"/>
  <c r="W32"/>
  <c r="X32" s="1"/>
  <c r="Y32" s="1"/>
  <c r="Z32" s="1"/>
  <c r="W15"/>
  <c r="X15" s="1"/>
  <c r="Y15" s="1"/>
  <c r="Z15" s="1"/>
  <c r="W5"/>
  <c r="X5" s="1"/>
  <c r="W20"/>
  <c r="X20" s="1"/>
  <c r="Y20" s="1"/>
  <c r="Z20" s="1"/>
  <c r="W28"/>
  <c r="X28" s="1"/>
  <c r="Y28" s="1"/>
  <c r="Z28" s="1"/>
  <c r="W13"/>
  <c r="X13" s="1"/>
  <c r="Y13" s="1"/>
  <c r="W12"/>
  <c r="X12" s="1"/>
  <c r="Y12" s="1"/>
  <c r="Z12" s="1"/>
  <c r="W11"/>
  <c r="X11" s="1"/>
  <c r="Y11" s="1"/>
  <c r="Z11" s="1"/>
  <c r="W9"/>
  <c r="X9" s="1"/>
  <c r="Y9" s="1"/>
  <c r="Z9" s="1"/>
  <c r="W21"/>
  <c r="X21" s="1"/>
  <c r="Y21" s="1"/>
  <c r="Z21" s="1"/>
  <c r="W29"/>
  <c r="X29" s="1"/>
  <c r="Y29" s="1"/>
  <c r="Z29" s="1"/>
  <c r="W25"/>
  <c r="X25" s="1"/>
  <c r="Y25" s="1"/>
  <c r="Z25" s="1"/>
  <c r="W17"/>
  <c r="X17" s="1"/>
  <c r="Y17" s="1"/>
  <c r="Z17" s="1"/>
  <c r="W23"/>
  <c r="X23" s="1"/>
  <c r="Y23" s="1"/>
  <c r="W24"/>
  <c r="X24" s="1"/>
  <c r="Y24" s="1"/>
  <c r="Z24" s="1"/>
  <c r="W26"/>
  <c r="X26" s="1"/>
  <c r="Y26" s="1"/>
  <c r="Z26" s="1"/>
  <c r="W8"/>
  <c r="X8" s="1"/>
  <c r="Y8" s="1"/>
  <c r="Z8" s="1"/>
  <c r="W18"/>
  <c r="X18" s="1"/>
  <c r="Y18" s="1"/>
  <c r="Z18" s="1"/>
  <c r="W10"/>
  <c r="X10" s="1"/>
  <c r="Y10" s="1"/>
  <c r="W27"/>
  <c r="X27" s="1"/>
  <c r="Y27" s="1"/>
  <c r="Z27" s="1"/>
  <c r="W31"/>
  <c r="X31" s="1"/>
  <c r="Y31" s="1"/>
  <c r="Z31" s="1"/>
  <c r="W22"/>
  <c r="X22" s="1"/>
  <c r="W14"/>
  <c r="X14" s="1"/>
  <c r="Y14" s="1"/>
  <c r="W4"/>
  <c r="X4" s="1"/>
  <c r="W16"/>
  <c r="X16" s="1"/>
  <c r="Y16" s="1"/>
  <c r="Z16" s="1"/>
  <c r="Y22" l="1"/>
  <c r="Z22" s="1"/>
  <c r="Z23"/>
  <c r="Z6"/>
  <c r="Y5"/>
  <c r="Z5" s="1"/>
  <c r="Z14"/>
  <c r="Z10"/>
  <c r="Y4"/>
  <c r="Z4" s="1"/>
  <c r="Z13"/>
  <c r="Y7"/>
  <c r="Z7" s="1"/>
</calcChain>
</file>

<file path=xl/sharedStrings.xml><?xml version="1.0" encoding="utf-8"?>
<sst xmlns="http://schemas.openxmlformats.org/spreadsheetml/2006/main" count="2261" uniqueCount="380">
  <si>
    <t>Наименование продукта</t>
  </si>
  <si>
    <t>Норма на 1 реб.</t>
  </si>
  <si>
    <t>Факт на 1 реб.</t>
  </si>
  <si>
    <t>Нетто</t>
  </si>
  <si>
    <t>% от нормы</t>
  </si>
  <si>
    <t>Птица</t>
  </si>
  <si>
    <t>Рыба</t>
  </si>
  <si>
    <t>Масло растит.</t>
  </si>
  <si>
    <t>Молоко и кисл.молочка</t>
  </si>
  <si>
    <t>Сметана</t>
  </si>
  <si>
    <t>Творог</t>
  </si>
  <si>
    <t xml:space="preserve">Яйцо </t>
  </si>
  <si>
    <t>Сыр</t>
  </si>
  <si>
    <t>Мясо</t>
  </si>
  <si>
    <t>Масло сливоч.</t>
  </si>
  <si>
    <t>Чай</t>
  </si>
  <si>
    <t>Какао</t>
  </si>
  <si>
    <t>Кофейный нап.</t>
  </si>
  <si>
    <t>Печень</t>
  </si>
  <si>
    <t>Всего за 20 дн.</t>
  </si>
  <si>
    <t>Мука</t>
  </si>
  <si>
    <t>Крупа, бобовые</t>
  </si>
  <si>
    <t>Макарон. из-я</t>
  </si>
  <si>
    <t>Сахар</t>
  </si>
  <si>
    <t>Сухофрукты</t>
  </si>
  <si>
    <t>Сок</t>
  </si>
  <si>
    <t>Фрукты</t>
  </si>
  <si>
    <t>Картофель</t>
  </si>
  <si>
    <t>Овощи, зелень</t>
  </si>
  <si>
    <t>Хлеб пшенич.</t>
  </si>
  <si>
    <t>Хлеб ржаной</t>
  </si>
  <si>
    <t>Кисель</t>
  </si>
  <si>
    <t>Кондитерка</t>
  </si>
  <si>
    <t>Витамин. напит.</t>
  </si>
  <si>
    <t>Дрожжи</t>
  </si>
  <si>
    <t>завтрак</t>
  </si>
  <si>
    <t>2 завтрак</t>
  </si>
  <si>
    <t>обед</t>
  </si>
  <si>
    <t>полдник</t>
  </si>
  <si>
    <t>2 з</t>
  </si>
  <si>
    <t>Итого</t>
  </si>
  <si>
    <t>План меню  1 неделя</t>
  </si>
  <si>
    <t>1. Понедельник</t>
  </si>
  <si>
    <t>2. Вторник</t>
  </si>
  <si>
    <t>3. Среда</t>
  </si>
  <si>
    <t>4. Четверг</t>
  </si>
  <si>
    <t>5. Пятница</t>
  </si>
  <si>
    <t>Завтрак</t>
  </si>
  <si>
    <t>Наименование 
блюда</t>
  </si>
  <si>
    <t>Выход 
1-3</t>
  </si>
  <si>
    <t>Выход 
3-7</t>
  </si>
  <si>
    <t>Наименование блюда</t>
  </si>
  <si>
    <t>Наименование
 блюда</t>
  </si>
  <si>
    <t>Каша пшенная  молочная</t>
  </si>
  <si>
    <t xml:space="preserve">Каша манная молочная </t>
  </si>
  <si>
    <t xml:space="preserve">Каша рисовая молочная </t>
  </si>
  <si>
    <t>Каша ячневая молочная</t>
  </si>
  <si>
    <t>Кофейный напиток с молоком</t>
  </si>
  <si>
    <t>Какао с молоком</t>
  </si>
  <si>
    <t>Чай с сахаром</t>
  </si>
  <si>
    <t>Чай с лимоном</t>
  </si>
  <si>
    <t>Бутерброд с маслом</t>
  </si>
  <si>
    <t>30/5</t>
  </si>
  <si>
    <t>40/7</t>
  </si>
  <si>
    <t>Бутерброд с сыром</t>
  </si>
  <si>
    <t>30/7</t>
  </si>
  <si>
    <t>40/10</t>
  </si>
  <si>
    <t xml:space="preserve">Бутрброд с маслом </t>
  </si>
  <si>
    <t>Фрукт</t>
  </si>
  <si>
    <t>Обед</t>
  </si>
  <si>
    <t>Овощи свежие или соленые</t>
  </si>
  <si>
    <t>Рассольник домашний</t>
  </si>
  <si>
    <t>Суп картофельный с макаронными изделиями</t>
  </si>
  <si>
    <t xml:space="preserve">Щи из свежей капусты с картофелем </t>
  </si>
  <si>
    <t>Суп картофельный вегетарианский</t>
  </si>
  <si>
    <t>Жаркое по домашнему</t>
  </si>
  <si>
    <t>Гречка по купечески</t>
  </si>
  <si>
    <t>Оладьи из печени по кунцевски</t>
  </si>
  <si>
    <t>Пюре картофельное</t>
  </si>
  <si>
    <t>Компот из изюма</t>
  </si>
  <si>
    <t>Компот из цитрусовых</t>
  </si>
  <si>
    <t>Макаронные изделия отварные</t>
  </si>
  <si>
    <t>Компот из сухофруктов</t>
  </si>
  <si>
    <t xml:space="preserve">Хлеб ржаной </t>
  </si>
  <si>
    <t>Компот из свежих фруктов</t>
  </si>
  <si>
    <t>Полдник</t>
  </si>
  <si>
    <t>Вермишель молочная</t>
  </si>
  <si>
    <t>150</t>
  </si>
  <si>
    <t>200</t>
  </si>
  <si>
    <t>Сырники их творога со сгущенным молоком</t>
  </si>
  <si>
    <t>70</t>
  </si>
  <si>
    <t>Булочка "Веснушка"</t>
  </si>
  <si>
    <t>Оладьи с маслом и сахаром</t>
  </si>
  <si>
    <t>Яйцо отварное</t>
  </si>
  <si>
    <t>Напиток кисломолочный</t>
  </si>
  <si>
    <t>Молоко</t>
  </si>
  <si>
    <t>Кондитерское изделие</t>
  </si>
  <si>
    <t>Хлеб пшеничный</t>
  </si>
  <si>
    <t>План меню  2 неделя</t>
  </si>
  <si>
    <t>6. Понедельник</t>
  </si>
  <si>
    <t>7. Вторник</t>
  </si>
  <si>
    <t>8. Среда</t>
  </si>
  <si>
    <t>9. Четверг</t>
  </si>
  <si>
    <t>10. Пятница</t>
  </si>
  <si>
    <t>Каша гречневая молочная</t>
  </si>
  <si>
    <t>Каша манная молочная</t>
  </si>
  <si>
    <t>Каша "Дружба"</t>
  </si>
  <si>
    <t>Каша геркулесовая молочная</t>
  </si>
  <si>
    <t>Каша рисовая  молочная</t>
  </si>
  <si>
    <t>Кофейный напиток</t>
  </si>
  <si>
    <t>Бутерброд с  сыром</t>
  </si>
  <si>
    <t>Суп лапша домашняя</t>
  </si>
  <si>
    <t>Рассольник ленинградский</t>
  </si>
  <si>
    <t>Суп шахтерский с мясом</t>
  </si>
  <si>
    <t xml:space="preserve">Фрикадельки из птицы </t>
  </si>
  <si>
    <t>Плов с мясом</t>
  </si>
  <si>
    <t>Котлета рыбная любительская</t>
  </si>
  <si>
    <t>Капуста, тушеная с мясом</t>
  </si>
  <si>
    <t>Каша рисовая рассыпчатая</t>
  </si>
  <si>
    <t>Картофельное пюре</t>
  </si>
  <si>
    <t>80</t>
  </si>
  <si>
    <t>100</t>
  </si>
  <si>
    <t>Ватрушка с творогом</t>
  </si>
  <si>
    <t>50</t>
  </si>
  <si>
    <t>Пудинг из творога с яблоком</t>
  </si>
  <si>
    <t>Омлет натуральный</t>
  </si>
  <si>
    <t>План меню   3 неделя</t>
  </si>
  <si>
    <t>11. Понедельник</t>
  </si>
  <si>
    <t>12. Вторник</t>
  </si>
  <si>
    <t>13. Среда</t>
  </si>
  <si>
    <t>14. Четверг</t>
  </si>
  <si>
    <t>15. Пятница</t>
  </si>
  <si>
    <t>Макароны отварные с сыром</t>
  </si>
  <si>
    <t>Каша пшенная молочная</t>
  </si>
  <si>
    <t>Чай с молоком</t>
  </si>
  <si>
    <t>Лапша домашняя</t>
  </si>
  <si>
    <t>Борщ с мясом</t>
  </si>
  <si>
    <t>Птица, тушеная с овощами</t>
  </si>
  <si>
    <t>Шницель из  мяса</t>
  </si>
  <si>
    <t xml:space="preserve">Мясо, тушенное с овощами </t>
  </si>
  <si>
    <t>Капуста тушеная</t>
  </si>
  <si>
    <t>Сырник из творога со сгущенным молоком</t>
  </si>
  <si>
    <t xml:space="preserve">Запеканка из творога со сгущенным молоком </t>
  </si>
  <si>
    <t>Пирожок печеный с повидлом</t>
  </si>
  <si>
    <t>Яйцо вареное</t>
  </si>
  <si>
    <t>План меню завтраков  4 неделя</t>
  </si>
  <si>
    <t>16. Понедельник</t>
  </si>
  <si>
    <t>17. Вторник</t>
  </si>
  <si>
    <t>18. Среда</t>
  </si>
  <si>
    <t>19. Четверг</t>
  </si>
  <si>
    <t>20. Пятница</t>
  </si>
  <si>
    <t>Выход
 1-3</t>
  </si>
  <si>
    <t>Выход
 3-7</t>
  </si>
  <si>
    <t>Каша рисовая молочная</t>
  </si>
  <si>
    <t>180</t>
  </si>
  <si>
    <t>Суп с рыбными консервами</t>
  </si>
  <si>
    <t>Щи из свежей капусты с картофелем</t>
  </si>
  <si>
    <t>Плов из птицы</t>
  </si>
  <si>
    <t>Гуляш из отварного мяса</t>
  </si>
  <si>
    <t>Печень по строгановски</t>
  </si>
  <si>
    <t>Котлета мясная</t>
  </si>
  <si>
    <t>Рыба, запеченная с овощами</t>
  </si>
  <si>
    <t>Каша гречневая рассыпчатая</t>
  </si>
  <si>
    <r>
      <t>Неделя</t>
    </r>
    <r>
      <rPr>
        <b/>
        <sz val="16"/>
        <color indexed="8"/>
        <rFont val="Times New Roman"/>
        <family val="1"/>
        <charset val="204"/>
      </rPr>
      <t xml:space="preserve"> 2 </t>
    </r>
    <r>
      <rPr>
        <b/>
        <sz val="9"/>
        <color indexed="8"/>
        <rFont val="Times New Roman"/>
        <family val="1"/>
        <charset val="204"/>
      </rPr>
      <t xml:space="preserve">
понедельник</t>
    </r>
  </si>
  <si>
    <r>
      <t xml:space="preserve">Неделя </t>
    </r>
    <r>
      <rPr>
        <b/>
        <sz val="16"/>
        <color indexed="8"/>
        <rFont val="Times New Roman"/>
        <family val="1"/>
        <charset val="204"/>
      </rPr>
      <t>1</t>
    </r>
    <r>
      <rPr>
        <b/>
        <sz val="9"/>
        <color indexed="8"/>
        <rFont val="Times New Roman"/>
        <family val="1"/>
        <charset val="204"/>
      </rPr>
      <t xml:space="preserve"> 
понедельник</t>
    </r>
  </si>
  <si>
    <r>
      <t xml:space="preserve">Неделя </t>
    </r>
    <r>
      <rPr>
        <b/>
        <sz val="16"/>
        <color indexed="8"/>
        <rFont val="Times New Roman"/>
        <family val="1"/>
        <charset val="204"/>
      </rPr>
      <t>1</t>
    </r>
    <r>
      <rPr>
        <b/>
        <sz val="9"/>
        <color indexed="8"/>
        <rFont val="Times New Roman"/>
        <family val="1"/>
        <charset val="204"/>
      </rPr>
      <t xml:space="preserve">
вторник</t>
    </r>
  </si>
  <si>
    <r>
      <t xml:space="preserve">Неделя </t>
    </r>
    <r>
      <rPr>
        <b/>
        <sz val="16"/>
        <color indexed="8"/>
        <rFont val="Times New Roman"/>
        <family val="1"/>
        <charset val="204"/>
      </rPr>
      <t>1</t>
    </r>
    <r>
      <rPr>
        <b/>
        <sz val="9"/>
        <color indexed="8"/>
        <rFont val="Times New Roman"/>
        <family val="1"/>
        <charset val="204"/>
      </rPr>
      <t xml:space="preserve"> 
среда</t>
    </r>
  </si>
  <si>
    <r>
      <t xml:space="preserve">Неделя </t>
    </r>
    <r>
      <rPr>
        <b/>
        <sz val="16"/>
        <color indexed="8"/>
        <rFont val="Times New Roman"/>
        <family val="1"/>
        <charset val="204"/>
      </rPr>
      <t xml:space="preserve">1 </t>
    </r>
    <r>
      <rPr>
        <b/>
        <sz val="9"/>
        <color indexed="8"/>
        <rFont val="Times New Roman"/>
        <family val="1"/>
        <charset val="204"/>
      </rPr>
      <t xml:space="preserve">
четверг</t>
    </r>
  </si>
  <si>
    <r>
      <t xml:space="preserve">Неделя </t>
    </r>
    <r>
      <rPr>
        <b/>
        <sz val="16"/>
        <color indexed="8"/>
        <rFont val="Times New Roman"/>
        <family val="1"/>
        <charset val="204"/>
      </rPr>
      <t xml:space="preserve">1 </t>
    </r>
    <r>
      <rPr>
        <b/>
        <sz val="9"/>
        <color indexed="8"/>
        <rFont val="Times New Roman"/>
        <family val="1"/>
        <charset val="204"/>
      </rPr>
      <t xml:space="preserve">
пятница</t>
    </r>
  </si>
  <si>
    <r>
      <t xml:space="preserve">Неделя </t>
    </r>
    <r>
      <rPr>
        <b/>
        <sz val="16"/>
        <color indexed="8"/>
        <rFont val="Times New Roman"/>
        <family val="1"/>
        <charset val="204"/>
      </rPr>
      <t>2</t>
    </r>
    <r>
      <rPr>
        <b/>
        <sz val="9"/>
        <color indexed="8"/>
        <rFont val="Times New Roman"/>
        <family val="1"/>
        <charset val="204"/>
      </rPr>
      <t xml:space="preserve">
вторник</t>
    </r>
  </si>
  <si>
    <r>
      <t xml:space="preserve">Неделя </t>
    </r>
    <r>
      <rPr>
        <b/>
        <sz val="16"/>
        <color indexed="8"/>
        <rFont val="Times New Roman"/>
        <family val="1"/>
        <charset val="204"/>
      </rPr>
      <t>2</t>
    </r>
    <r>
      <rPr>
        <b/>
        <sz val="9"/>
        <color indexed="8"/>
        <rFont val="Times New Roman"/>
        <family val="1"/>
        <charset val="204"/>
      </rPr>
      <t xml:space="preserve">
четверг</t>
    </r>
  </si>
  <si>
    <r>
      <t xml:space="preserve">Неделя </t>
    </r>
    <r>
      <rPr>
        <b/>
        <sz val="16"/>
        <color indexed="8"/>
        <rFont val="Times New Roman"/>
        <family val="1"/>
        <charset val="204"/>
      </rPr>
      <t>2</t>
    </r>
    <r>
      <rPr>
        <b/>
        <sz val="9"/>
        <color indexed="8"/>
        <rFont val="Times New Roman"/>
        <family val="1"/>
        <charset val="204"/>
      </rPr>
      <t xml:space="preserve">
пятница</t>
    </r>
  </si>
  <si>
    <r>
      <t>Неделя</t>
    </r>
    <r>
      <rPr>
        <b/>
        <sz val="16"/>
        <color indexed="8"/>
        <rFont val="Times New Roman"/>
        <family val="1"/>
        <charset val="204"/>
      </rPr>
      <t xml:space="preserve"> 3</t>
    </r>
    <r>
      <rPr>
        <b/>
        <sz val="9"/>
        <color indexed="8"/>
        <rFont val="Times New Roman"/>
        <family val="1"/>
        <charset val="204"/>
      </rPr>
      <t xml:space="preserve">
понедельник</t>
    </r>
  </si>
  <si>
    <r>
      <t xml:space="preserve">Неделя </t>
    </r>
    <r>
      <rPr>
        <b/>
        <sz val="16"/>
        <color indexed="8"/>
        <rFont val="Times New Roman"/>
        <family val="1"/>
        <charset val="204"/>
      </rPr>
      <t>3</t>
    </r>
    <r>
      <rPr>
        <b/>
        <sz val="9"/>
        <color indexed="8"/>
        <rFont val="Times New Roman"/>
        <family val="1"/>
        <charset val="204"/>
      </rPr>
      <t xml:space="preserve">
вторник</t>
    </r>
  </si>
  <si>
    <r>
      <t>Неделя</t>
    </r>
    <r>
      <rPr>
        <b/>
        <sz val="16"/>
        <color indexed="8"/>
        <rFont val="Times New Roman"/>
        <family val="1"/>
        <charset val="204"/>
      </rPr>
      <t xml:space="preserve"> 3</t>
    </r>
    <r>
      <rPr>
        <b/>
        <sz val="9"/>
        <color indexed="8"/>
        <rFont val="Times New Roman"/>
        <family val="1"/>
        <charset val="204"/>
      </rPr>
      <t xml:space="preserve"> 
среда</t>
    </r>
  </si>
  <si>
    <r>
      <t xml:space="preserve">Неделя </t>
    </r>
    <r>
      <rPr>
        <b/>
        <sz val="16"/>
        <color indexed="8"/>
        <rFont val="Times New Roman"/>
        <family val="1"/>
        <charset val="204"/>
      </rPr>
      <t>3</t>
    </r>
    <r>
      <rPr>
        <b/>
        <sz val="9"/>
        <color indexed="8"/>
        <rFont val="Times New Roman"/>
        <family val="1"/>
        <charset val="204"/>
      </rPr>
      <t xml:space="preserve">
четверг</t>
    </r>
  </si>
  <si>
    <r>
      <t xml:space="preserve">Неделя </t>
    </r>
    <r>
      <rPr>
        <b/>
        <sz val="16"/>
        <color indexed="8"/>
        <rFont val="Times New Roman"/>
        <family val="1"/>
        <charset val="204"/>
      </rPr>
      <t>3</t>
    </r>
    <r>
      <rPr>
        <b/>
        <sz val="9"/>
        <color indexed="8"/>
        <rFont val="Times New Roman"/>
        <family val="1"/>
        <charset val="204"/>
      </rPr>
      <t xml:space="preserve"> 
пятница</t>
    </r>
  </si>
  <si>
    <r>
      <t xml:space="preserve">Неделя </t>
    </r>
    <r>
      <rPr>
        <b/>
        <sz val="16"/>
        <color indexed="8"/>
        <rFont val="Times New Roman"/>
        <family val="1"/>
        <charset val="204"/>
      </rPr>
      <t>4</t>
    </r>
    <r>
      <rPr>
        <b/>
        <sz val="9"/>
        <color indexed="8"/>
        <rFont val="Times New Roman"/>
        <family val="1"/>
        <charset val="204"/>
      </rPr>
      <t xml:space="preserve">
понедельник</t>
    </r>
  </si>
  <si>
    <r>
      <t xml:space="preserve">Неделя </t>
    </r>
    <r>
      <rPr>
        <b/>
        <sz val="16"/>
        <color indexed="8"/>
        <rFont val="Times New Roman"/>
        <family val="1"/>
        <charset val="204"/>
      </rPr>
      <t>4</t>
    </r>
    <r>
      <rPr>
        <b/>
        <sz val="9"/>
        <color indexed="8"/>
        <rFont val="Times New Roman"/>
        <family val="1"/>
        <charset val="204"/>
      </rPr>
      <t xml:space="preserve">
вторник</t>
    </r>
  </si>
  <si>
    <r>
      <t xml:space="preserve">Неделя </t>
    </r>
    <r>
      <rPr>
        <b/>
        <sz val="16"/>
        <color indexed="8"/>
        <rFont val="Times New Roman"/>
        <family val="1"/>
        <charset val="204"/>
      </rPr>
      <t>4</t>
    </r>
    <r>
      <rPr>
        <b/>
        <sz val="9"/>
        <color indexed="8"/>
        <rFont val="Times New Roman"/>
        <family val="1"/>
        <charset val="204"/>
      </rPr>
      <t xml:space="preserve">
среда</t>
    </r>
  </si>
  <si>
    <r>
      <t xml:space="preserve">Неделя </t>
    </r>
    <r>
      <rPr>
        <b/>
        <sz val="16"/>
        <color indexed="8"/>
        <rFont val="Times New Roman"/>
        <family val="1"/>
        <charset val="204"/>
      </rPr>
      <t>4</t>
    </r>
    <r>
      <rPr>
        <b/>
        <sz val="9"/>
        <color indexed="8"/>
        <rFont val="Times New Roman"/>
        <family val="1"/>
        <charset val="204"/>
      </rPr>
      <t xml:space="preserve">
четверг</t>
    </r>
  </si>
  <si>
    <r>
      <t xml:space="preserve">Неделя </t>
    </r>
    <r>
      <rPr>
        <b/>
        <sz val="16"/>
        <color indexed="8"/>
        <rFont val="Times New Roman"/>
        <family val="1"/>
        <charset val="204"/>
      </rPr>
      <t>4</t>
    </r>
    <r>
      <rPr>
        <b/>
        <sz val="9"/>
        <color indexed="8"/>
        <rFont val="Times New Roman"/>
        <family val="1"/>
        <charset val="204"/>
      </rPr>
      <t xml:space="preserve">
пятница</t>
    </r>
  </si>
  <si>
    <t>Суп гороховый с мясом</t>
  </si>
  <si>
    <r>
      <t>Неделя</t>
    </r>
    <r>
      <rPr>
        <b/>
        <sz val="14"/>
        <color indexed="8"/>
        <rFont val="Times New Roman"/>
        <family val="1"/>
        <charset val="204"/>
      </rPr>
      <t xml:space="preserve"> </t>
    </r>
    <r>
      <rPr>
        <b/>
        <sz val="18"/>
        <color indexed="8"/>
        <rFont val="Times New Roman"/>
        <family val="1"/>
        <charset val="204"/>
      </rPr>
      <t>2</t>
    </r>
    <r>
      <rPr>
        <b/>
        <sz val="9"/>
        <color indexed="8"/>
        <rFont val="Times New Roman"/>
        <family val="1"/>
        <charset val="204"/>
      </rPr>
      <t xml:space="preserve">
среда</t>
    </r>
  </si>
  <si>
    <t>Крахмал</t>
  </si>
  <si>
    <t>120</t>
  </si>
  <si>
    <t xml:space="preserve">Кнели куриные </t>
  </si>
  <si>
    <t>Прием пищи</t>
  </si>
  <si>
    <t>Выход блюда</t>
  </si>
  <si>
    <t>Пищевые вещества (г)</t>
  </si>
  <si>
    <t>Б</t>
  </si>
  <si>
    <t>Ж</t>
  </si>
  <si>
    <t>У</t>
  </si>
  <si>
    <t>День 1</t>
  </si>
  <si>
    <t>Завтрак:</t>
  </si>
  <si>
    <t>Итого за завтрак</t>
  </si>
  <si>
    <t>2 Завтрак:</t>
  </si>
  <si>
    <t>Итого за 2 завтрак</t>
  </si>
  <si>
    <t>Обед:</t>
  </si>
  <si>
    <t>Итого за обед</t>
  </si>
  <si>
    <t>Полдник:</t>
  </si>
  <si>
    <t>Итого за полдник</t>
  </si>
  <si>
    <t>Итого за 1 день</t>
  </si>
  <si>
    <t>День 2</t>
  </si>
  <si>
    <t>Итого за 2 день</t>
  </si>
  <si>
    <t>День 3</t>
  </si>
  <si>
    <t>Итого за 3 день</t>
  </si>
  <si>
    <t>День 4</t>
  </si>
  <si>
    <t>Кисель из концентрата</t>
  </si>
  <si>
    <t>Итого за 4 день</t>
  </si>
  <si>
    <t>День 5</t>
  </si>
  <si>
    <t>2 Затрак:</t>
  </si>
  <si>
    <t>Итого за 5 день</t>
  </si>
  <si>
    <t>День 6</t>
  </si>
  <si>
    <t>Итого за 6 день</t>
  </si>
  <si>
    <t>День 7</t>
  </si>
  <si>
    <t>Итого за 7 день</t>
  </si>
  <si>
    <t>День 8</t>
  </si>
  <si>
    <t>Итого за 8 день</t>
  </si>
  <si>
    <t>День 9</t>
  </si>
  <si>
    <t>Итого за 9 день</t>
  </si>
  <si>
    <t>День 10</t>
  </si>
  <si>
    <t>Итого за 10 день</t>
  </si>
  <si>
    <t>День 11</t>
  </si>
  <si>
    <t>Фрикадельки из птицы</t>
  </si>
  <si>
    <t>День 12</t>
  </si>
  <si>
    <t>Итого за 12 день</t>
  </si>
  <si>
    <t>День 13</t>
  </si>
  <si>
    <t>Итого за 13 день</t>
  </si>
  <si>
    <t>День 14</t>
  </si>
  <si>
    <t xml:space="preserve">Овощи свежие или соленые </t>
  </si>
  <si>
    <t>Итого за 14 день</t>
  </si>
  <si>
    <t>День 15</t>
  </si>
  <si>
    <t xml:space="preserve">Фрукт </t>
  </si>
  <si>
    <t>Итого за 15 день</t>
  </si>
  <si>
    <t>День 16</t>
  </si>
  <si>
    <t>День 17</t>
  </si>
  <si>
    <t>Итого за 17 день</t>
  </si>
  <si>
    <t>День 18</t>
  </si>
  <si>
    <t>День 19</t>
  </si>
  <si>
    <t>День 20</t>
  </si>
  <si>
    <t>Итого за 20 день</t>
  </si>
  <si>
    <t>Среднее значение за период</t>
  </si>
  <si>
    <t>Каша геркулесовая  молочная</t>
  </si>
  <si>
    <t>Борщ с капустой и картофелем</t>
  </si>
  <si>
    <t xml:space="preserve"> Булочка "Российская"</t>
  </si>
  <si>
    <t>Блины со сметаной</t>
  </si>
  <si>
    <t xml:space="preserve">Бутерброд с маслом </t>
  </si>
  <si>
    <t>План меню   4 неделя</t>
  </si>
  <si>
    <t>Кнели куриные</t>
  </si>
  <si>
    <t>Суп карт с макар изделиями</t>
  </si>
  <si>
    <t>Щи из свежей капусты с карт</t>
  </si>
  <si>
    <t>Сырники из творога со сгущ</t>
  </si>
  <si>
    <t>Овощи</t>
  </si>
  <si>
    <t>Олвдьи с маслом и сахаром</t>
  </si>
  <si>
    <t>бутерброд с сыром</t>
  </si>
  <si>
    <t>сок</t>
  </si>
  <si>
    <t>овощи</t>
  </si>
  <si>
    <t>суп лапша</t>
  </si>
  <si>
    <t>запеканка картофельная с мясом</t>
  </si>
  <si>
    <t>компот из сухофруктов</t>
  </si>
  <si>
    <t>хлеб ржаной</t>
  </si>
  <si>
    <t>омлет</t>
  </si>
  <si>
    <t>чай с сахаром</t>
  </si>
  <si>
    <t>хлеб пшеничный</t>
  </si>
  <si>
    <t>каша дружба</t>
  </si>
  <si>
    <t>кофейный напиток</t>
  </si>
  <si>
    <t>бутербрд с маслом</t>
  </si>
  <si>
    <t>фрукт</t>
  </si>
  <si>
    <t>рассольник ленинградский</t>
  </si>
  <si>
    <t>плов с мясом</t>
  </si>
  <si>
    <t>компот из свежих фруктов</t>
  </si>
  <si>
    <t>хлеб</t>
  </si>
  <si>
    <t>ватрушка с творогом</t>
  </si>
  <si>
    <t>кисель</t>
  </si>
  <si>
    <t>каша геркулесовая молочная</t>
  </si>
  <si>
    <t>чай с лимоном</t>
  </si>
  <si>
    <t>борщ с капустой и картофелем</t>
  </si>
  <si>
    <t>котлета рыбная любительская</t>
  </si>
  <si>
    <t>картофельное пюре</t>
  </si>
  <si>
    <t>компот из цитрусовых</t>
  </si>
  <si>
    <t>булочка российская</t>
  </si>
  <si>
    <t>какао</t>
  </si>
  <si>
    <t>каша рисовая молочная</t>
  </si>
  <si>
    <t>бутерброд с маслом</t>
  </si>
  <si>
    <t>суп шахтерский с мясом</t>
  </si>
  <si>
    <t>капуста тушеная с мяясом</t>
  </si>
  <si>
    <t>пудинг из творога с яблоком</t>
  </si>
  <si>
    <t>напиток кисломолочный</t>
  </si>
  <si>
    <t>кондитерка</t>
  </si>
  <si>
    <t>макароны отварные с сыром</t>
  </si>
  <si>
    <t>чай с молоком</t>
  </si>
  <si>
    <t>бутрброд с маслом</t>
  </si>
  <si>
    <t>лапша домашняя</t>
  </si>
  <si>
    <t>птицы  тушеная с овощами</t>
  </si>
  <si>
    <t>блины со сметаной</t>
  </si>
  <si>
    <t>молоко</t>
  </si>
  <si>
    <t>каша ячневая молочная</t>
  </si>
  <si>
    <t>суп картофельный с крупой</t>
  </si>
  <si>
    <t>шницель из мяса</t>
  </si>
  <si>
    <t>капуста тушеная</t>
  </si>
  <si>
    <t>яйцо вареное</t>
  </si>
  <si>
    <t>пшенная каша</t>
  </si>
  <si>
    <t>бутер с маслом</t>
  </si>
  <si>
    <t>борщ с мясом</t>
  </si>
  <si>
    <t>котлета рыбная</t>
  </si>
  <si>
    <t>пюре картофельное</t>
  </si>
  <si>
    <t>компот из изюма</t>
  </si>
  <si>
    <t>сырник из творога со сгущ</t>
  </si>
  <si>
    <t>манная каша</t>
  </si>
  <si>
    <t>ккофейный напиток</t>
  </si>
  <si>
    <t>бутер с сыром</t>
  </si>
  <si>
    <t>мясо, тушеное с овощами</t>
  </si>
  <si>
    <t>пирожок с повидлом</t>
  </si>
  <si>
    <t>кисломолочка</t>
  </si>
  <si>
    <t>геркулесовая каша</t>
  </si>
  <si>
    <t>яйцо</t>
  </si>
  <si>
    <t>рассоольник домашний</t>
  </si>
  <si>
    <t>оладьи из печени</t>
  </si>
  <si>
    <t>макароны отварные</t>
  </si>
  <si>
    <t>запеканка из творога со сгущ</t>
  </si>
  <si>
    <t>батон</t>
  </si>
  <si>
    <t>ячневая каша</t>
  </si>
  <si>
    <t>суп с рыбными консервами</t>
  </si>
  <si>
    <t>плов из птицы</t>
  </si>
  <si>
    <t>бутеер с сыром</t>
  </si>
  <si>
    <t>щи из капусты  с картофелем</t>
  </si>
  <si>
    <t>гуляш из отварного мяса</t>
  </si>
  <si>
    <t>каша гречневая рассыпчатая</t>
  </si>
  <si>
    <t>печень по строгановски</t>
  </si>
  <si>
    <t>компот из лимона</t>
  </si>
  <si>
    <t>геркулессовая каша</t>
  </si>
  <si>
    <t>котлета мясная</t>
  </si>
  <si>
    <t>оладьи с маслом</t>
  </si>
  <si>
    <t>рисовая каша</t>
  </si>
  <si>
    <t>рыба заапеченая с овощами</t>
  </si>
  <si>
    <t>сырник из творога со сгущен</t>
  </si>
  <si>
    <t>Утверждаю 
Директор МБУ 
"Комбинат школьного питания" 
г. Котовска
_____________И.Н. Беляева</t>
  </si>
  <si>
    <t>Согласовано 
Управление Роспотребнадзора 
по Тамбовской области
 ____________ Н.П. Цыганова</t>
  </si>
  <si>
    <t>ЭЦ</t>
  </si>
  <si>
    <t>Са</t>
  </si>
  <si>
    <t>Mg</t>
  </si>
  <si>
    <t>P</t>
  </si>
  <si>
    <t>Fe</t>
  </si>
  <si>
    <t>K</t>
  </si>
  <si>
    <t>A</t>
  </si>
  <si>
    <t>B1</t>
  </si>
  <si>
    <t>B2</t>
  </si>
  <si>
    <t>C</t>
  </si>
  <si>
    <t>№ 
р-ры</t>
  </si>
  <si>
    <t>2 Завтрак</t>
  </si>
  <si>
    <t xml:space="preserve">Бутерброд   с маслом </t>
  </si>
  <si>
    <t>Сырники из творога со сгущенным молоком</t>
  </si>
  <si>
    <t>2 Затрак</t>
  </si>
  <si>
    <t>Булочка "Российская"</t>
  </si>
  <si>
    <t>Итого за 11 день</t>
  </si>
  <si>
    <t>Шницель из мяса</t>
  </si>
  <si>
    <t>Мясо, тушеное с овощами</t>
  </si>
  <si>
    <t>Запеканка из творога со сгущенным молоком</t>
  </si>
  <si>
    <t>Итого за 18 день</t>
  </si>
  <si>
    <t>Итого за 19 день</t>
  </si>
  <si>
    <t>80/4/4</t>
  </si>
  <si>
    <t>Потребность в пищевых веществах, энергии, витаминах и минеральных веществах (суточная)</t>
  </si>
  <si>
    <t>Показатели</t>
  </si>
  <si>
    <t xml:space="preserve">Ж </t>
  </si>
  <si>
    <t xml:space="preserve">У </t>
  </si>
  <si>
    <t>Норма</t>
  </si>
  <si>
    <t>Факт</t>
  </si>
  <si>
    <t>Итого за 16 день</t>
  </si>
  <si>
    <t>60/3/3</t>
  </si>
  <si>
    <t>Примерно 20-ти дневное меню для детей от 3 до 7 лет, 
посещающих дошкольные образовательные организации</t>
  </si>
  <si>
    <t>Анализ накопительной ведомости  ( 3-7 лет)</t>
  </si>
  <si>
    <t>Суп-харчо</t>
  </si>
  <si>
    <t>Суп харчо</t>
  </si>
  <si>
    <t>Блины со сметанным соусом</t>
  </si>
  <si>
    <t>Подлива из минтая</t>
  </si>
  <si>
    <t xml:space="preserve">Кофейный напиток с молоком </t>
  </si>
  <si>
    <t>Компот из свежих плодов</t>
  </si>
  <si>
    <t>Молоко  кипяченое</t>
  </si>
  <si>
    <t>Молоко кипяченое</t>
  </si>
</sst>
</file>

<file path=xl/styles.xml><?xml version="1.0" encoding="utf-8"?>
<styleSheet xmlns="http://schemas.openxmlformats.org/spreadsheetml/2006/main">
  <numFmts count="1">
    <numFmt numFmtId="164" formatCode="0.0"/>
  </numFmts>
  <fonts count="32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6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8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i/>
      <sz val="20"/>
      <color theme="1"/>
      <name val="Calibri"/>
      <family val="2"/>
      <charset val="204"/>
      <scheme val="minor"/>
    </font>
    <font>
      <b/>
      <sz val="11"/>
      <name val="Arial Cyr"/>
      <charset val="204"/>
    </font>
    <font>
      <sz val="9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i/>
      <sz val="18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3" fillId="0" borderId="1" xfId="0" applyFont="1" applyFill="1" applyBorder="1" applyAlignment="1"/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" fillId="0" borderId="26" xfId="0" applyFont="1" applyFill="1" applyBorder="1" applyAlignment="1"/>
    <xf numFmtId="0" fontId="2" fillId="0" borderId="38" xfId="0" applyFont="1" applyBorder="1" applyAlignment="1">
      <alignment horizontal="center" vertical="center"/>
    </xf>
    <xf numFmtId="0" fontId="3" fillId="0" borderId="40" xfId="0" applyFont="1" applyBorder="1"/>
    <xf numFmtId="0" fontId="3" fillId="0" borderId="40" xfId="0" applyFont="1" applyBorder="1" applyAlignment="1">
      <alignment vertical="center" wrapText="1"/>
    </xf>
    <xf numFmtId="0" fontId="3" fillId="0" borderId="40" xfId="0" applyFont="1" applyFill="1" applyBorder="1" applyAlignment="1"/>
    <xf numFmtId="0" fontId="3" fillId="0" borderId="37" xfId="0" applyFont="1" applyFill="1" applyBorder="1" applyAlignment="1"/>
    <xf numFmtId="0" fontId="3" fillId="0" borderId="0" xfId="0" applyFont="1" applyBorder="1"/>
    <xf numFmtId="0" fontId="4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0" fillId="0" borderId="42" xfId="0" applyBorder="1"/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3" fillId="2" borderId="1" xfId="0" applyFont="1" applyFill="1" applyBorder="1"/>
    <xf numFmtId="0" fontId="2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1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2" fillId="2" borderId="13" xfId="0" applyNumberFormat="1" applyFont="1" applyFill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textRotation="90" wrapText="1"/>
    </xf>
    <xf numFmtId="0" fontId="5" fillId="0" borderId="61" xfId="0" applyFont="1" applyBorder="1" applyAlignment="1">
      <alignment horizontal="center" textRotation="90" wrapText="1"/>
    </xf>
    <xf numFmtId="0" fontId="5" fillId="0" borderId="62" xfId="0" applyFont="1" applyBorder="1" applyAlignment="1">
      <alignment horizontal="center" textRotation="90" wrapText="1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 wrapText="1"/>
    </xf>
    <xf numFmtId="49" fontId="15" fillId="0" borderId="3" xfId="0" applyNumberFormat="1" applyFont="1" applyBorder="1" applyAlignment="1">
      <alignment horizontal="center" vertical="center"/>
    </xf>
    <xf numFmtId="0" fontId="15" fillId="0" borderId="3" xfId="0" applyFont="1" applyFill="1" applyBorder="1" applyAlignment="1">
      <alignment vertical="center"/>
    </xf>
    <xf numFmtId="0" fontId="23" fillId="0" borderId="28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/>
    </xf>
    <xf numFmtId="0" fontId="23" fillId="0" borderId="47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8" xfId="0" applyFont="1" applyBorder="1" applyAlignment="1">
      <alignment vertical="center"/>
    </xf>
    <xf numFmtId="0" fontId="23" fillId="0" borderId="48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0" fontId="23" fillId="0" borderId="7" xfId="0" applyFont="1" applyBorder="1" applyAlignment="1">
      <alignment vertical="center" wrapText="1"/>
    </xf>
    <xf numFmtId="0" fontId="23" fillId="0" borderId="7" xfId="0" applyFont="1" applyBorder="1" applyAlignment="1">
      <alignment vertical="center"/>
    </xf>
    <xf numFmtId="0" fontId="23" fillId="0" borderId="47" xfId="0" applyFont="1" applyBorder="1" applyAlignment="1">
      <alignment horizontal="center"/>
    </xf>
    <xf numFmtId="0" fontId="23" fillId="0" borderId="29" xfId="0" applyFont="1" applyBorder="1" applyAlignment="1">
      <alignment horizontal="center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/>
    </xf>
    <xf numFmtId="0" fontId="23" fillId="0" borderId="29" xfId="0" applyFont="1" applyBorder="1" applyAlignment="1">
      <alignment vertical="center"/>
    </xf>
    <xf numFmtId="0" fontId="23" fillId="0" borderId="1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5" fillId="0" borderId="3" xfId="0" applyFont="1" applyBorder="1"/>
    <xf numFmtId="0" fontId="15" fillId="0" borderId="7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center" vertical="center"/>
    </xf>
    <xf numFmtId="0" fontId="14" fillId="0" borderId="29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0" fillId="0" borderId="3" xfId="0" applyBorder="1"/>
    <xf numFmtId="0" fontId="15" fillId="0" borderId="7" xfId="0" applyFont="1" applyBorder="1" applyAlignment="1">
      <alignment vertical="center"/>
    </xf>
    <xf numFmtId="0" fontId="0" fillId="0" borderId="29" xfId="0" applyBorder="1"/>
    <xf numFmtId="0" fontId="0" fillId="0" borderId="0" xfId="0" applyBorder="1"/>
    <xf numFmtId="0" fontId="17" fillId="0" borderId="6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0" fontId="14" fillId="0" borderId="29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17" fillId="0" borderId="3" xfId="0" applyFont="1" applyBorder="1"/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0" borderId="0" xfId="0" applyBorder="1" applyAlignment="1"/>
    <xf numFmtId="2" fontId="0" fillId="0" borderId="0" xfId="0" applyNumberFormat="1"/>
    <xf numFmtId="2" fontId="0" fillId="0" borderId="0" xfId="0" applyNumberFormat="1" applyBorder="1"/>
    <xf numFmtId="0" fontId="0" fillId="0" borderId="1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0" fillId="0" borderId="29" xfId="0" applyFont="1" applyBorder="1" applyAlignment="1"/>
    <xf numFmtId="0" fontId="10" fillId="0" borderId="0" xfId="0" applyFont="1" applyBorder="1" applyAlignment="1"/>
    <xf numFmtId="0" fontId="3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vertical="center" wrapText="1"/>
    </xf>
    <xf numFmtId="0" fontId="29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2" fontId="17" fillId="0" borderId="3" xfId="0" applyNumberFormat="1" applyFont="1" applyBorder="1" applyAlignment="1">
      <alignment horizontal="center" vertical="center"/>
    </xf>
    <xf numFmtId="164" fontId="17" fillId="0" borderId="3" xfId="0" applyNumberFormat="1" applyFont="1" applyBorder="1" applyAlignment="1">
      <alignment horizontal="center" vertical="center"/>
    </xf>
    <xf numFmtId="164" fontId="27" fillId="0" borderId="3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1" fontId="28" fillId="0" borderId="3" xfId="0" applyNumberFormat="1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1" fontId="17" fillId="0" borderId="28" xfId="0" applyNumberFormat="1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5" fillId="0" borderId="7" xfId="0" applyFont="1" applyBorder="1"/>
    <xf numFmtId="0" fontId="0" fillId="0" borderId="7" xfId="0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24" fillId="0" borderId="47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48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4" fillId="0" borderId="28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47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4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49" fontId="24" fillId="0" borderId="28" xfId="0" applyNumberFormat="1" applyFont="1" applyBorder="1" applyAlignment="1">
      <alignment horizontal="center" vertical="center" wrapText="1"/>
    </xf>
    <xf numFmtId="49" fontId="24" fillId="0" borderId="7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/>
    </xf>
    <xf numFmtId="0" fontId="23" fillId="0" borderId="47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47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47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8" fillId="0" borderId="4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4" fillId="0" borderId="47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4" fillId="0" borderId="48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0" fontId="23" fillId="0" borderId="48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48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47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3" fillId="0" borderId="48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3" fillId="0" borderId="3" xfId="0" applyFont="1" applyBorder="1" applyAlignment="1">
      <alignment vertical="center"/>
    </xf>
    <xf numFmtId="49" fontId="23" fillId="0" borderId="3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47" xfId="0" applyFont="1" applyBorder="1" applyAlignment="1">
      <alignment horizontal="left"/>
    </xf>
    <xf numFmtId="0" fontId="23" fillId="0" borderId="14" xfId="0" applyFont="1" applyBorder="1" applyAlignment="1">
      <alignment horizontal="left"/>
    </xf>
    <xf numFmtId="0" fontId="23" fillId="0" borderId="67" xfId="0" applyFont="1" applyBorder="1" applyAlignment="1">
      <alignment horizontal="left"/>
    </xf>
    <xf numFmtId="0" fontId="23" fillId="0" borderId="11" xfId="0" applyFont="1" applyBorder="1" applyAlignment="1">
      <alignment horizontal="left"/>
    </xf>
    <xf numFmtId="0" fontId="23" fillId="0" borderId="48" xfId="0" applyFont="1" applyBorder="1" applyAlignment="1">
      <alignment horizontal="left"/>
    </xf>
    <xf numFmtId="0" fontId="23" fillId="0" borderId="15" xfId="0" applyFont="1" applyBorder="1" applyAlignment="1">
      <alignment horizontal="left"/>
    </xf>
    <xf numFmtId="0" fontId="23" fillId="0" borderId="3" xfId="0" applyFont="1" applyBorder="1" applyAlignment="1">
      <alignment horizontal="center"/>
    </xf>
    <xf numFmtId="0" fontId="23" fillId="0" borderId="67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47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3" fillId="0" borderId="3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top" wrapText="1"/>
    </xf>
    <xf numFmtId="0" fontId="23" fillId="0" borderId="3" xfId="0" applyFont="1" applyBorder="1" applyAlignment="1">
      <alignment vertical="top" wrapText="1"/>
    </xf>
    <xf numFmtId="0" fontId="9" fillId="0" borderId="4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49" fontId="23" fillId="0" borderId="28" xfId="0" applyNumberFormat="1" applyFont="1" applyBorder="1" applyAlignment="1">
      <alignment horizontal="center" vertical="center" wrapText="1"/>
    </xf>
    <xf numFmtId="49" fontId="23" fillId="0" borderId="7" xfId="0" applyNumberFormat="1" applyFont="1" applyBorder="1" applyAlignment="1">
      <alignment horizontal="center" vertical="center" wrapText="1"/>
    </xf>
    <xf numFmtId="0" fontId="23" fillId="0" borderId="48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49" fontId="23" fillId="0" borderId="28" xfId="0" applyNumberFormat="1" applyFont="1" applyBorder="1" applyAlignment="1">
      <alignment horizontal="center" vertical="center"/>
    </xf>
    <xf numFmtId="49" fontId="23" fillId="0" borderId="7" xfId="0" applyNumberFormat="1" applyFont="1" applyBorder="1" applyAlignment="1">
      <alignment horizontal="center" vertical="center"/>
    </xf>
    <xf numFmtId="0" fontId="22" fillId="0" borderId="47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48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8" fillId="0" borderId="6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2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textRotation="90" wrapText="1"/>
    </xf>
    <xf numFmtId="0" fontId="5" fillId="0" borderId="50" xfId="0" applyFont="1" applyBorder="1" applyAlignment="1">
      <alignment horizontal="center" textRotation="90" wrapText="1"/>
    </xf>
    <xf numFmtId="0" fontId="5" fillId="0" borderId="22" xfId="0" applyFont="1" applyBorder="1" applyAlignment="1">
      <alignment horizontal="center" textRotation="90" wrapText="1"/>
    </xf>
    <xf numFmtId="0" fontId="5" fillId="0" borderId="28" xfId="0" applyFont="1" applyBorder="1" applyAlignment="1">
      <alignment horizontal="center" textRotation="90" wrapText="1"/>
    </xf>
    <xf numFmtId="0" fontId="5" fillId="0" borderId="12" xfId="0" applyFont="1" applyBorder="1" applyAlignment="1">
      <alignment horizontal="center" textRotation="90" wrapText="1"/>
    </xf>
    <xf numFmtId="0" fontId="5" fillId="0" borderId="7" xfId="0" applyFont="1" applyBorder="1" applyAlignment="1">
      <alignment horizontal="center" textRotation="90" wrapText="1"/>
    </xf>
    <xf numFmtId="0" fontId="5" fillId="0" borderId="30" xfId="0" applyFont="1" applyBorder="1" applyAlignment="1">
      <alignment horizontal="center" textRotation="90" wrapText="1"/>
    </xf>
    <xf numFmtId="0" fontId="5" fillId="0" borderId="51" xfId="0" applyFont="1" applyBorder="1" applyAlignment="1">
      <alignment horizontal="center" textRotation="90" wrapText="1"/>
    </xf>
    <xf numFmtId="0" fontId="5" fillId="0" borderId="52" xfId="0" applyFont="1" applyBorder="1" applyAlignment="1">
      <alignment horizontal="center" textRotation="90" wrapText="1"/>
    </xf>
    <xf numFmtId="0" fontId="5" fillId="0" borderId="56" xfId="0" applyFont="1" applyBorder="1" applyAlignment="1">
      <alignment horizontal="center" textRotation="90" wrapText="1"/>
    </xf>
    <xf numFmtId="0" fontId="5" fillId="0" borderId="42" xfId="0" applyFont="1" applyBorder="1" applyAlignment="1">
      <alignment horizontal="center" textRotation="90" wrapText="1"/>
    </xf>
    <xf numFmtId="0" fontId="5" fillId="0" borderId="43" xfId="0" applyFont="1" applyBorder="1" applyAlignment="1">
      <alignment horizontal="center" textRotation="90" wrapText="1"/>
    </xf>
    <xf numFmtId="0" fontId="5" fillId="0" borderId="53" xfId="0" applyFont="1" applyBorder="1" applyAlignment="1">
      <alignment horizontal="center" textRotation="90" wrapText="1"/>
    </xf>
    <xf numFmtId="0" fontId="5" fillId="0" borderId="54" xfId="0" applyFont="1" applyBorder="1" applyAlignment="1">
      <alignment horizontal="center" textRotation="90" wrapText="1"/>
    </xf>
    <xf numFmtId="0" fontId="5" fillId="0" borderId="55" xfId="0" applyFont="1" applyBorder="1" applyAlignment="1">
      <alignment horizontal="center" textRotation="90" wrapText="1"/>
    </xf>
    <xf numFmtId="0" fontId="0" fillId="0" borderId="56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5" fillId="0" borderId="28" xfId="0" applyFont="1" applyBorder="1" applyAlignment="1">
      <alignment horizontal="center" textRotation="90"/>
    </xf>
    <xf numFmtId="0" fontId="5" fillId="0" borderId="12" xfId="0" applyFont="1" applyBorder="1" applyAlignment="1">
      <alignment horizontal="center" textRotation="90"/>
    </xf>
    <xf numFmtId="0" fontId="5" fillId="0" borderId="7" xfId="0" applyFont="1" applyBorder="1" applyAlignment="1">
      <alignment horizontal="center" textRotation="90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textRotation="90" wrapText="1"/>
    </xf>
    <xf numFmtId="0" fontId="5" fillId="0" borderId="11" xfId="0" applyFont="1" applyBorder="1" applyAlignment="1">
      <alignment horizontal="center" textRotation="90" wrapText="1"/>
    </xf>
    <xf numFmtId="0" fontId="5" fillId="0" borderId="15" xfId="0" applyFont="1" applyBorder="1" applyAlignment="1">
      <alignment horizontal="center" textRotation="90" wrapText="1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6" fillId="0" borderId="0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/>
    </xf>
    <xf numFmtId="0" fontId="20" fillId="0" borderId="3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wrapText="1"/>
    </xf>
    <xf numFmtId="0" fontId="10" fillId="0" borderId="29" xfId="0" applyFont="1" applyBorder="1" applyAlignment="1">
      <alignment horizontal="center" wrapText="1"/>
    </xf>
    <xf numFmtId="0" fontId="10" fillId="0" borderId="4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30" fillId="2" borderId="1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4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2</xdr:row>
      <xdr:rowOff>9525</xdr:rowOff>
    </xdr:from>
    <xdr:to>
      <xdr:col>21</xdr:col>
      <xdr:colOff>38100</xdr:colOff>
      <xdr:row>2</xdr:row>
      <xdr:rowOff>219075</xdr:rowOff>
    </xdr:to>
    <xdr:sp macro="" textlink="">
      <xdr:nvSpPr>
        <xdr:cNvPr id="2" name="TextBox 1"/>
        <xdr:cNvSpPr txBox="1"/>
      </xdr:nvSpPr>
      <xdr:spPr>
        <a:xfrm>
          <a:off x="1371600" y="400050"/>
          <a:ext cx="58864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ru-RU" sz="1100"/>
            <a:t>                                       </a:t>
          </a:r>
          <a:r>
            <a:rPr lang="ru-RU" sz="900" b="1">
              <a:latin typeface="Times New Roman" pitchFamily="18" charset="0"/>
              <a:cs typeface="Times New Roman" pitchFamily="18" charset="0"/>
            </a:rPr>
            <a:t>Фактически</a:t>
          </a:r>
          <a:endParaRPr lang="ru-RU" sz="1100"/>
        </a:p>
      </xdr:txBody>
    </xdr:sp>
    <xdr:clientData/>
  </xdr:twoCellAnchor>
  <xdr:twoCellAnchor>
    <xdr:from>
      <xdr:col>2</xdr:col>
      <xdr:colOff>9525</xdr:colOff>
      <xdr:row>2</xdr:row>
      <xdr:rowOff>238125</xdr:rowOff>
    </xdr:from>
    <xdr:to>
      <xdr:col>22</xdr:col>
      <xdr:colOff>9525</xdr:colOff>
      <xdr:row>2</xdr:row>
      <xdr:rowOff>239713</xdr:rowOff>
    </xdr:to>
    <xdr:cxnSp macro="">
      <xdr:nvCxnSpPr>
        <xdr:cNvPr id="3" name="Прямая соединительная линия 2"/>
        <xdr:cNvCxnSpPr/>
      </xdr:nvCxnSpPr>
      <xdr:spPr>
        <a:xfrm>
          <a:off x="1624965" y="802005"/>
          <a:ext cx="47625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8731</xdr:colOff>
      <xdr:row>2</xdr:row>
      <xdr:rowOff>10319</xdr:rowOff>
    </xdr:from>
    <xdr:to>
      <xdr:col>22</xdr:col>
      <xdr:colOff>10319</xdr:colOff>
      <xdr:row>2</xdr:row>
      <xdr:rowOff>238919</xdr:rowOff>
    </xdr:to>
    <xdr:cxnSp macro="">
      <xdr:nvCxnSpPr>
        <xdr:cNvPr id="4" name="Прямая соединительная линия 3"/>
        <xdr:cNvCxnSpPr/>
      </xdr:nvCxnSpPr>
      <xdr:spPr>
        <a:xfrm rot="5400000">
          <a:off x="6273165" y="687705"/>
          <a:ext cx="22860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32"/>
  <sheetViews>
    <sheetView workbookViewId="0">
      <selection activeCell="B1" sqref="B1:W2"/>
    </sheetView>
  </sheetViews>
  <sheetFormatPr defaultRowHeight="15"/>
  <cols>
    <col min="1" max="1" width="13.140625" customWidth="1"/>
    <col min="2" max="2" width="7.5703125" customWidth="1"/>
    <col min="3" max="5" width="4.7109375" customWidth="1"/>
    <col min="6" max="6" width="6" customWidth="1"/>
    <col min="7" max="11" width="4.7109375" customWidth="1"/>
    <col min="12" max="12" width="6.140625" customWidth="1"/>
    <col min="13" max="21" width="4.7109375" customWidth="1"/>
    <col min="22" max="22" width="6.5703125" customWidth="1"/>
    <col min="23" max="23" width="7.5703125" customWidth="1"/>
    <col min="24" max="24" width="8.42578125" customWidth="1"/>
    <col min="25" max="25" width="6.5703125" customWidth="1"/>
    <col min="26" max="26" width="7" customWidth="1"/>
  </cols>
  <sheetData>
    <row r="1" spans="1:26" ht="15" customHeight="1">
      <c r="B1" s="187" t="s">
        <v>371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</row>
    <row r="2" spans="1:26" ht="15.75" thickBot="1"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</row>
    <row r="3" spans="1:26" ht="45" customHeight="1" thickTop="1" thickBot="1">
      <c r="A3" s="1" t="s">
        <v>0</v>
      </c>
      <c r="B3" s="4" t="s">
        <v>1</v>
      </c>
      <c r="C3" s="5">
        <v>1</v>
      </c>
      <c r="D3" s="6">
        <v>2</v>
      </c>
      <c r="E3" s="6">
        <v>3</v>
      </c>
      <c r="F3" s="6">
        <v>4</v>
      </c>
      <c r="G3" s="6">
        <v>5</v>
      </c>
      <c r="H3" s="6">
        <v>6</v>
      </c>
      <c r="I3" s="6">
        <v>7</v>
      </c>
      <c r="J3" s="6">
        <v>8</v>
      </c>
      <c r="K3" s="6">
        <v>9</v>
      </c>
      <c r="L3" s="6">
        <v>10</v>
      </c>
      <c r="M3" s="30">
        <v>11</v>
      </c>
      <c r="N3" s="30">
        <v>12</v>
      </c>
      <c r="O3" s="30">
        <v>13</v>
      </c>
      <c r="P3" s="30">
        <v>14</v>
      </c>
      <c r="Q3" s="30">
        <v>15</v>
      </c>
      <c r="R3" s="30">
        <v>16</v>
      </c>
      <c r="S3" s="30">
        <v>17</v>
      </c>
      <c r="T3" s="30">
        <v>18</v>
      </c>
      <c r="U3" s="30">
        <v>19</v>
      </c>
      <c r="V3" s="30">
        <v>20</v>
      </c>
      <c r="W3" s="29" t="s">
        <v>19</v>
      </c>
      <c r="X3" s="2" t="s">
        <v>2</v>
      </c>
      <c r="Y3" s="2" t="s">
        <v>3</v>
      </c>
      <c r="Z3" s="2" t="s">
        <v>4</v>
      </c>
    </row>
    <row r="4" spans="1:26" s="66" customFormat="1" ht="16.5" thickTop="1" thickBot="1">
      <c r="A4" s="55" t="s">
        <v>13</v>
      </c>
      <c r="B4" s="56">
        <v>39</v>
      </c>
      <c r="C4" s="57">
        <f>'по дням расход '!Q7</f>
        <v>0</v>
      </c>
      <c r="D4" s="57">
        <f>'по дням расход '!Q43</f>
        <v>127</v>
      </c>
      <c r="E4" s="57">
        <f>'по дням расход '!Q79</f>
        <v>116.9</v>
      </c>
      <c r="F4" s="58">
        <f>'по дням расход '!Q115</f>
        <v>18</v>
      </c>
      <c r="G4" s="58">
        <f>'по дням расход '!Q151</f>
        <v>0</v>
      </c>
      <c r="H4" s="58">
        <f>'по дням расход '!AI7</f>
        <v>0</v>
      </c>
      <c r="I4" s="58">
        <f>'по дням расход '!AI43</f>
        <v>79</v>
      </c>
      <c r="J4" s="58">
        <f>'по дням расход '!AI79</f>
        <v>110</v>
      </c>
      <c r="K4" s="58">
        <f>'по дням расход '!AI115</f>
        <v>0</v>
      </c>
      <c r="L4" s="59">
        <f>'по дням расход '!AI151</f>
        <v>95</v>
      </c>
      <c r="M4" s="60">
        <f>'по дням расход '!BD7</f>
        <v>0</v>
      </c>
      <c r="N4" s="61">
        <f>'по дням расход '!BD43</f>
        <v>66</v>
      </c>
      <c r="O4" s="61">
        <f>'по дням расход '!BD79</f>
        <v>34</v>
      </c>
      <c r="P4" s="61">
        <f>'по дням расход '!BD115</f>
        <v>172.5</v>
      </c>
      <c r="Q4" s="61">
        <f>'по дням расход '!BD151</f>
        <v>0</v>
      </c>
      <c r="R4" s="61">
        <f>'по дням расход '!BV7</f>
        <v>0</v>
      </c>
      <c r="S4" s="61">
        <f>'по дням расход '!BV43</f>
        <v>80</v>
      </c>
      <c r="T4" s="61">
        <f>'по дням расход '!BV79</f>
        <v>0</v>
      </c>
      <c r="U4" s="61">
        <f>'по дням расход '!BV115</f>
        <v>66</v>
      </c>
      <c r="V4" s="62">
        <f>'по дням расход '!BV151</f>
        <v>34</v>
      </c>
      <c r="W4" s="63">
        <f>C4+D4+E4+F4+G4+H4+I4+J4+K4+L4+M4+N4+O4+P4+Q4+R4+S4+T4+U4+V4</f>
        <v>998.4</v>
      </c>
      <c r="X4" s="64">
        <f>W4/20</f>
        <v>49.92</v>
      </c>
      <c r="Y4" s="64">
        <f>X4-X4*5%</f>
        <v>47.423999999999999</v>
      </c>
      <c r="Z4" s="65">
        <f>Y4*100/B4</f>
        <v>121.6</v>
      </c>
    </row>
    <row r="5" spans="1:26" ht="16.5" thickTop="1" thickBot="1">
      <c r="A5" s="3" t="s">
        <v>5</v>
      </c>
      <c r="B5" s="7">
        <v>17</v>
      </c>
      <c r="C5" s="11">
        <f>'по дням расход '!Q8</f>
        <v>100</v>
      </c>
      <c r="D5" s="12">
        <f>'по дням расход '!Q44</f>
        <v>0</v>
      </c>
      <c r="E5" s="12">
        <f>'по дням расход '!Q80</f>
        <v>0</v>
      </c>
      <c r="F5" s="12">
        <f>'по дням расход '!Q116</f>
        <v>0</v>
      </c>
      <c r="G5" s="12">
        <f>'по дням расход '!Q152</f>
        <v>0</v>
      </c>
      <c r="H5" s="12">
        <f>'по дням расход '!AI8</f>
        <v>78.900000000000006</v>
      </c>
      <c r="I5" s="12">
        <f>'по дням расход '!AI44</f>
        <v>30</v>
      </c>
      <c r="J5" s="12">
        <f>'по дням расход '!AI80</f>
        <v>0</v>
      </c>
      <c r="K5" s="12">
        <f>'по дням расход '!AI116</f>
        <v>0</v>
      </c>
      <c r="L5" s="13">
        <f>'по дням расход '!AI152</f>
        <v>0</v>
      </c>
      <c r="M5" s="14">
        <f>'по дням расход '!BD8</f>
        <v>170.2</v>
      </c>
      <c r="N5" s="12">
        <f>'по дням расход '!BD44</f>
        <v>0</v>
      </c>
      <c r="O5" s="12">
        <f>'по дням расход '!BD80</f>
        <v>0</v>
      </c>
      <c r="P5" s="12">
        <f>'по дням расход '!BD116</f>
        <v>0</v>
      </c>
      <c r="Q5" s="12">
        <f>'по дням расход '!BD152</f>
        <v>0</v>
      </c>
      <c r="R5" s="12">
        <f>'по дням расход '!BV8</f>
        <v>140.19999999999999</v>
      </c>
      <c r="S5" s="12">
        <f>'по дням расход '!BV44</f>
        <v>0</v>
      </c>
      <c r="T5" s="12">
        <f>'по дням расход '!BV80</f>
        <v>30</v>
      </c>
      <c r="U5" s="12">
        <f>'по дням расход '!BV116</f>
        <v>0</v>
      </c>
      <c r="V5" s="15">
        <f>'по дням расход '!BV152</f>
        <v>0</v>
      </c>
      <c r="W5" s="8">
        <f>C5+D5+E5+F5+G5+H5+I5+J5+K5+L5+M5+N5+O5+P5+Q5+R5+S5+T5+U5+V5</f>
        <v>549.29999999999995</v>
      </c>
      <c r="X5" s="9">
        <f>W5/20</f>
        <v>27.464999999999996</v>
      </c>
      <c r="Y5" s="9">
        <f>X5-X5*30%</f>
        <v>19.225499999999997</v>
      </c>
      <c r="Z5" s="10">
        <f>Y5*100/B5</f>
        <v>113.09117647058822</v>
      </c>
    </row>
    <row r="6" spans="1:26" s="66" customFormat="1" ht="16.5" thickTop="1" thickBot="1">
      <c r="A6" s="55" t="s">
        <v>6</v>
      </c>
      <c r="B6" s="56">
        <v>26</v>
      </c>
      <c r="C6" s="67">
        <v>0</v>
      </c>
      <c r="D6" s="68">
        <f>'по дням расход '!Q45</f>
        <v>0</v>
      </c>
      <c r="E6" s="68">
        <f>'по дням расход '!Q81</f>
        <v>0</v>
      </c>
      <c r="F6" s="68">
        <v>137.4</v>
      </c>
      <c r="G6" s="68">
        <f>'по дням расход '!Q153</f>
        <v>0</v>
      </c>
      <c r="H6" s="68">
        <f>'по дням расход '!AI9</f>
        <v>0</v>
      </c>
      <c r="I6" s="68">
        <f>'по дням расход '!AI45</f>
        <v>0</v>
      </c>
      <c r="J6" s="68">
        <f>'по дням расход '!AI81</f>
        <v>0</v>
      </c>
      <c r="K6" s="68">
        <f>'по дням расход '!AI117</f>
        <v>124.8</v>
      </c>
      <c r="L6" s="69">
        <f>'по дням расход '!AI153</f>
        <v>0</v>
      </c>
      <c r="M6" s="70">
        <f>'по дням расход '!BD9</f>
        <v>0</v>
      </c>
      <c r="N6" s="68">
        <f>'по дням расход '!BD45</f>
        <v>0</v>
      </c>
      <c r="O6" s="68">
        <f>'по дням расход '!BD81</f>
        <v>124.8</v>
      </c>
      <c r="P6" s="68">
        <f>'по дням расход '!BD117</f>
        <v>0</v>
      </c>
      <c r="Q6" s="68">
        <f>'по дням расход '!BD153</f>
        <v>0</v>
      </c>
      <c r="R6" s="68">
        <f>'по дням расход '!BV9</f>
        <v>28.8</v>
      </c>
      <c r="S6" s="68">
        <f>'по дням расход '!BV45</f>
        <v>0</v>
      </c>
      <c r="T6" s="68">
        <f>'по дням расход '!BV81</f>
        <v>0</v>
      </c>
      <c r="U6" s="68">
        <f>'по дням расход '!BV117</f>
        <v>0</v>
      </c>
      <c r="V6" s="71">
        <v>137.4</v>
      </c>
      <c r="W6" s="63">
        <f t="shared" ref="W6:W32" si="0">C6+D6+E6+F6+G6+H6+I6+J6+K6+L6+M6+N6+O6+P6+Q6+R6+S6+T6+U6+V6</f>
        <v>553.20000000000005</v>
      </c>
      <c r="X6" s="64">
        <f t="shared" ref="X6:X32" si="1">W6/20</f>
        <v>27.660000000000004</v>
      </c>
      <c r="Y6" s="64">
        <f>X6-X6*10%</f>
        <v>24.894000000000002</v>
      </c>
      <c r="Z6" s="65">
        <f t="shared" ref="Z6:Z32" si="2">Y6*100/B6</f>
        <v>95.746153846153845</v>
      </c>
    </row>
    <row r="7" spans="1:26" s="66" customFormat="1" ht="16.5" thickTop="1" thickBot="1">
      <c r="A7" s="55" t="s">
        <v>18</v>
      </c>
      <c r="B7" s="56">
        <v>18</v>
      </c>
      <c r="C7" s="72">
        <f>'по дням расход '!Q10</f>
        <v>0</v>
      </c>
      <c r="D7" s="68">
        <f>'по дням расход '!Q46</f>
        <v>0</v>
      </c>
      <c r="E7" s="68">
        <f>'по дням расход '!Q82</f>
        <v>0</v>
      </c>
      <c r="F7" s="73">
        <f>'по дням расход '!Q118</f>
        <v>0</v>
      </c>
      <c r="G7" s="68">
        <f>'по дням расход '!Q154</f>
        <v>79</v>
      </c>
      <c r="H7" s="74">
        <f>'по дням расход '!AI10</f>
        <v>0</v>
      </c>
      <c r="I7" s="68">
        <v>0</v>
      </c>
      <c r="J7" s="68">
        <v>0</v>
      </c>
      <c r="K7" s="68">
        <f>'по дням расход '!AI118</f>
        <v>0</v>
      </c>
      <c r="L7" s="69">
        <f>'по дням расход '!AI154</f>
        <v>0</v>
      </c>
      <c r="M7" s="70">
        <f>'по дням расход '!BD10</f>
        <v>0</v>
      </c>
      <c r="N7" s="74">
        <f>'по дням расход '!BD46</f>
        <v>0</v>
      </c>
      <c r="O7" s="68">
        <f>'по дням расход '!BD82</f>
        <v>0</v>
      </c>
      <c r="P7" s="73">
        <f>'по дням расход '!BD118</f>
        <v>0</v>
      </c>
      <c r="Q7" s="68">
        <f>'по дням расход '!BD154</f>
        <v>79</v>
      </c>
      <c r="R7" s="74">
        <f>'по дням расход '!BV10</f>
        <v>0</v>
      </c>
      <c r="S7" s="68">
        <f>'по дням расход '!BV46</f>
        <v>0</v>
      </c>
      <c r="T7" s="68">
        <f>'по дням расход '!BV82</f>
        <v>65</v>
      </c>
      <c r="U7" s="68">
        <f>'по дням расход '!BV118</f>
        <v>0</v>
      </c>
      <c r="V7" s="71">
        <f>'по дням расход '!BV154</f>
        <v>0</v>
      </c>
      <c r="W7" s="63">
        <f t="shared" si="0"/>
        <v>223</v>
      </c>
      <c r="X7" s="64">
        <f t="shared" si="1"/>
        <v>11.15</v>
      </c>
      <c r="Y7" s="64">
        <f>X7-X7*5%</f>
        <v>10.592500000000001</v>
      </c>
      <c r="Z7" s="65">
        <f t="shared" si="2"/>
        <v>58.847222222222221</v>
      </c>
    </row>
    <row r="8" spans="1:26" s="66" customFormat="1" ht="16.5" thickTop="1" thickBot="1">
      <c r="A8" s="55" t="s">
        <v>14</v>
      </c>
      <c r="B8" s="56">
        <v>15</v>
      </c>
      <c r="C8" s="72">
        <f>'по дням расход '!Q11</f>
        <v>26.2</v>
      </c>
      <c r="D8" s="68">
        <f>'по дням расход '!Q47</f>
        <v>8.6</v>
      </c>
      <c r="E8" s="68">
        <v>13.2</v>
      </c>
      <c r="F8" s="73">
        <f>'по дням расход '!Q119</f>
        <v>8.5</v>
      </c>
      <c r="G8" s="68">
        <f>'по дням расход '!Q155</f>
        <v>26.1</v>
      </c>
      <c r="H8" s="74">
        <f>'по дням расход '!AI11</f>
        <v>24.9</v>
      </c>
      <c r="I8" s="68">
        <f>'по дням расход '!AI47</f>
        <v>11.3</v>
      </c>
      <c r="J8" s="68">
        <f>'по дням расход '!AI83</f>
        <v>13.6</v>
      </c>
      <c r="K8" s="68">
        <f>'по дням расход '!AI119</f>
        <v>7.3000000000000007</v>
      </c>
      <c r="L8" s="69">
        <v>18</v>
      </c>
      <c r="M8" s="74">
        <f>'по дням расход '!BD11</f>
        <v>17</v>
      </c>
      <c r="N8" s="74">
        <f>'по дням расход '!BD47</f>
        <v>3.6</v>
      </c>
      <c r="O8" s="68">
        <v>17.899999999999999</v>
      </c>
      <c r="P8" s="73">
        <f>'по дням расход '!BD119</f>
        <v>9.1</v>
      </c>
      <c r="Q8" s="68">
        <v>25</v>
      </c>
      <c r="R8" s="74">
        <f>'по дням расход '!BV11</f>
        <v>10.6</v>
      </c>
      <c r="S8" s="68">
        <f>'по дням расход '!BV47</f>
        <v>13.6</v>
      </c>
      <c r="T8" s="68">
        <v>26.5</v>
      </c>
      <c r="U8" s="68">
        <f>'по дням расход '!BV119</f>
        <v>7.6</v>
      </c>
      <c r="V8" s="71">
        <v>17.100000000000001</v>
      </c>
      <c r="W8" s="63">
        <f t="shared" si="0"/>
        <v>305.70000000000005</v>
      </c>
      <c r="X8" s="64">
        <f t="shared" si="1"/>
        <v>15.285000000000002</v>
      </c>
      <c r="Y8" s="64">
        <f>X8</f>
        <v>15.285000000000002</v>
      </c>
      <c r="Z8" s="65">
        <f t="shared" si="2"/>
        <v>101.90000000000002</v>
      </c>
    </row>
    <row r="9" spans="1:26" s="66" customFormat="1" ht="16.899999999999999" customHeight="1" thickTop="1" thickBot="1">
      <c r="A9" s="55" t="s">
        <v>7</v>
      </c>
      <c r="B9" s="56">
        <v>9</v>
      </c>
      <c r="C9" s="75">
        <f>'по дням расход '!Q12</f>
        <v>3.6</v>
      </c>
      <c r="D9" s="61">
        <f>'по дням расход '!Q48</f>
        <v>1.8</v>
      </c>
      <c r="E9" s="61">
        <f>'по дням расход '!Q84</f>
        <v>11.1</v>
      </c>
      <c r="F9" s="61">
        <f>'по дням расход '!Q120</f>
        <v>11.399999999999999</v>
      </c>
      <c r="G9" s="61">
        <f>'по дням расход '!Q156</f>
        <v>7</v>
      </c>
      <c r="H9" s="61">
        <f>'по дням расход '!AI12</f>
        <v>10.199999999999999</v>
      </c>
      <c r="I9" s="68">
        <f>'по дням расход '!AI48</f>
        <v>8.6</v>
      </c>
      <c r="J9" s="76">
        <f>'по дням расход '!AI84</f>
        <v>11.799999999999999</v>
      </c>
      <c r="K9" s="68">
        <f>'по дням расход '!AI120</f>
        <v>13.9</v>
      </c>
      <c r="L9" s="69">
        <f>'по дням расход '!AI156</f>
        <v>8.4</v>
      </c>
      <c r="M9" s="60">
        <f>'по дням расход '!BD12</f>
        <v>10.199999999999999</v>
      </c>
      <c r="N9" s="61">
        <f>'по дням расход '!BD48</f>
        <v>54.5</v>
      </c>
      <c r="O9" s="61">
        <f>'по дням расход '!BD84</f>
        <v>8.4</v>
      </c>
      <c r="P9" s="61">
        <f>'по дням расход '!BD120</f>
        <v>3.75</v>
      </c>
      <c r="Q9" s="61">
        <f>'по дням расход '!BD156</f>
        <v>3.6</v>
      </c>
      <c r="R9" s="61">
        <f>'по дням расход '!BV12</f>
        <v>11.45</v>
      </c>
      <c r="S9" s="68">
        <f>'по дням расход '!BV48</f>
        <v>8.6</v>
      </c>
      <c r="T9" s="76">
        <f>'по дням расход '!BV84</f>
        <v>4.9000000000000004</v>
      </c>
      <c r="U9" s="68">
        <f>'по дням расход '!BV120</f>
        <v>15.3</v>
      </c>
      <c r="V9" s="71">
        <f>'по дням расход '!BV156</f>
        <v>7.6</v>
      </c>
      <c r="W9" s="63">
        <f t="shared" si="0"/>
        <v>216.1</v>
      </c>
      <c r="X9" s="64">
        <f t="shared" si="1"/>
        <v>10.805</v>
      </c>
      <c r="Y9" s="64">
        <f>X9</f>
        <v>10.805</v>
      </c>
      <c r="Z9" s="65">
        <f t="shared" si="2"/>
        <v>120.05555555555556</v>
      </c>
    </row>
    <row r="10" spans="1:26" s="66" customFormat="1" ht="23.45" customHeight="1" thickTop="1" thickBot="1">
      <c r="A10" s="77" t="s">
        <v>8</v>
      </c>
      <c r="B10" s="56">
        <v>315</v>
      </c>
      <c r="C10" s="67">
        <f>'по дням расход '!Q13</f>
        <v>404.6</v>
      </c>
      <c r="D10" s="68">
        <f>'по дням расход '!Q49</f>
        <v>245.6</v>
      </c>
      <c r="E10" s="68">
        <v>175</v>
      </c>
      <c r="F10" s="68">
        <f>'по дням расход '!Q121</f>
        <v>451</v>
      </c>
      <c r="G10" s="68">
        <f>'по дням расход '!Q157</f>
        <v>363.5</v>
      </c>
      <c r="H10" s="68">
        <f>'по дням расход '!AI13</f>
        <v>406.6</v>
      </c>
      <c r="I10" s="68">
        <f>'по дням расход '!AI49</f>
        <v>270</v>
      </c>
      <c r="J10" s="68">
        <f>'по дням расход '!AI85</f>
        <v>225.6</v>
      </c>
      <c r="K10" s="68">
        <f>'по дням расход '!AI121</f>
        <v>292.29999999999995</v>
      </c>
      <c r="L10" s="69">
        <f>'по дням расход '!AI157</f>
        <v>320</v>
      </c>
      <c r="M10" s="74">
        <f>'по дням расход '!BD13</f>
        <v>354.2</v>
      </c>
      <c r="N10" s="68">
        <f>'по дням расход '!BD49</f>
        <v>242</v>
      </c>
      <c r="O10" s="68">
        <v>217</v>
      </c>
      <c r="P10" s="68">
        <f>'по дням расход '!BD121</f>
        <v>411</v>
      </c>
      <c r="Q10" s="68">
        <f>'по дням расход '!BD157</f>
        <v>257.60000000000002</v>
      </c>
      <c r="R10" s="68">
        <f>'по дням расход '!BV13</f>
        <v>414</v>
      </c>
      <c r="S10" s="68">
        <f>'по дням расход '!BV49</f>
        <v>270</v>
      </c>
      <c r="T10" s="68">
        <f>'по дням расход '!BV85</f>
        <v>356.6</v>
      </c>
      <c r="U10" s="68">
        <f>'по дням расход '!BV121</f>
        <v>379.1</v>
      </c>
      <c r="V10" s="71">
        <f>'по дням расход '!BV157</f>
        <v>273</v>
      </c>
      <c r="W10" s="63">
        <f t="shared" si="0"/>
        <v>6328.7000000000007</v>
      </c>
      <c r="X10" s="64">
        <f t="shared" si="1"/>
        <v>316.43500000000006</v>
      </c>
      <c r="Y10" s="64">
        <f>X10</f>
        <v>316.43500000000006</v>
      </c>
      <c r="Z10" s="65">
        <f t="shared" si="2"/>
        <v>100.45555555555558</v>
      </c>
    </row>
    <row r="11" spans="1:26" s="66" customFormat="1" ht="16.5" thickTop="1" thickBot="1">
      <c r="A11" s="55" t="s">
        <v>9</v>
      </c>
      <c r="B11" s="56">
        <v>7</v>
      </c>
      <c r="C11" s="67">
        <f>'по дням расход '!Q14</f>
        <v>8</v>
      </c>
      <c r="D11" s="68">
        <f>'по дням расход '!Q50</f>
        <v>0</v>
      </c>
      <c r="E11" s="68">
        <f>'по дням расход '!Q86</f>
        <v>8</v>
      </c>
      <c r="F11" s="68">
        <v>0</v>
      </c>
      <c r="G11" s="68">
        <v>0</v>
      </c>
      <c r="H11" s="68">
        <v>28</v>
      </c>
      <c r="I11" s="68">
        <f>'по дням расход '!AI50</f>
        <v>0</v>
      </c>
      <c r="J11" s="68">
        <f>'по дням расход '!AI86</f>
        <v>8</v>
      </c>
      <c r="K11" s="68">
        <v>8</v>
      </c>
      <c r="L11" s="69">
        <v>4.8</v>
      </c>
      <c r="M11" s="74">
        <v>20</v>
      </c>
      <c r="N11" s="68">
        <v>0</v>
      </c>
      <c r="O11" s="68">
        <v>8</v>
      </c>
      <c r="P11" s="68">
        <v>0</v>
      </c>
      <c r="Q11" s="68">
        <v>12.9</v>
      </c>
      <c r="R11" s="68">
        <f>'по дням расход '!BV14</f>
        <v>0</v>
      </c>
      <c r="S11" s="68">
        <v>20</v>
      </c>
      <c r="T11" s="68">
        <v>14.4</v>
      </c>
      <c r="U11" s="68">
        <v>0</v>
      </c>
      <c r="V11" s="71">
        <v>8</v>
      </c>
      <c r="W11" s="63">
        <f t="shared" si="0"/>
        <v>148.1</v>
      </c>
      <c r="X11" s="64">
        <f t="shared" si="1"/>
        <v>7.4049999999999994</v>
      </c>
      <c r="Y11" s="64">
        <f>X11-X11*1%</f>
        <v>7.3309499999999996</v>
      </c>
      <c r="Z11" s="65">
        <f t="shared" si="2"/>
        <v>104.72785714285713</v>
      </c>
    </row>
    <row r="12" spans="1:26" s="66" customFormat="1" ht="16.5" thickTop="1" thickBot="1">
      <c r="A12" s="55" t="s">
        <v>10</v>
      </c>
      <c r="B12" s="56">
        <v>28</v>
      </c>
      <c r="C12" s="67">
        <f>'по дням расход '!Q15</f>
        <v>0</v>
      </c>
      <c r="D12" s="68">
        <f>'по дням расход '!Q51</f>
        <v>0</v>
      </c>
      <c r="E12" s="68">
        <v>94.8</v>
      </c>
      <c r="F12" s="68">
        <f>'по дням расход '!Q123</f>
        <v>0</v>
      </c>
      <c r="G12" s="68">
        <f>'по дням расход '!Q159</f>
        <v>0</v>
      </c>
      <c r="H12" s="68">
        <f>'по дням расход '!AI15</f>
        <v>0</v>
      </c>
      <c r="I12" s="68">
        <f>'по дням расход '!AI51</f>
        <v>0</v>
      </c>
      <c r="J12" s="68">
        <f>'по дням расход '!AI87</f>
        <v>30</v>
      </c>
      <c r="K12" s="68">
        <f>'по дням расход '!AI123</f>
        <v>0</v>
      </c>
      <c r="L12" s="69">
        <v>82.7</v>
      </c>
      <c r="M12" s="74">
        <f>'по дням расход '!BD15</f>
        <v>0</v>
      </c>
      <c r="N12" s="68">
        <f>'по дням расход '!BD51</f>
        <v>0</v>
      </c>
      <c r="O12" s="68">
        <v>94.8</v>
      </c>
      <c r="P12" s="68">
        <f>'по дням расход '!BD123</f>
        <v>0</v>
      </c>
      <c r="Q12" s="68">
        <v>113</v>
      </c>
      <c r="R12" s="68">
        <f>'по дням расход '!BV15</f>
        <v>0</v>
      </c>
      <c r="S12" s="68">
        <f>'по дням расход '!BV51</f>
        <v>0</v>
      </c>
      <c r="T12" s="68">
        <v>82.7</v>
      </c>
      <c r="U12" s="68">
        <f>'по дням расход '!BV123</f>
        <v>0</v>
      </c>
      <c r="V12" s="71">
        <v>94.8</v>
      </c>
      <c r="W12" s="63">
        <f t="shared" si="0"/>
        <v>592.79999999999995</v>
      </c>
      <c r="X12" s="64">
        <f t="shared" si="1"/>
        <v>29.639999999999997</v>
      </c>
      <c r="Y12" s="64">
        <f>X12-X12*1%</f>
        <v>29.343599999999999</v>
      </c>
      <c r="Z12" s="65">
        <f t="shared" si="2"/>
        <v>104.79857142857142</v>
      </c>
    </row>
    <row r="13" spans="1:26" s="66" customFormat="1" ht="16.5" thickTop="1" thickBot="1">
      <c r="A13" s="55" t="s">
        <v>11</v>
      </c>
      <c r="B13" s="78">
        <v>25</v>
      </c>
      <c r="C13" s="67">
        <f>'по дням расход '!Q16</f>
        <v>0</v>
      </c>
      <c r="D13" s="68">
        <f>'по дням расход '!Q52</f>
        <v>59</v>
      </c>
      <c r="E13" s="68">
        <v>3.6</v>
      </c>
      <c r="F13" s="68">
        <f>'по дням расход '!Q124</f>
        <v>1.1000000000000001</v>
      </c>
      <c r="G13" s="68">
        <f>'по дням расход '!Q160</f>
        <v>14.3</v>
      </c>
      <c r="H13" s="68">
        <f>'по дням расход '!AI16</f>
        <v>6</v>
      </c>
      <c r="I13" s="68">
        <f>'по дням расход '!AI52</f>
        <v>66</v>
      </c>
      <c r="J13" s="68">
        <f>'по дням расход '!AI88</f>
        <v>4.8</v>
      </c>
      <c r="K13" s="68">
        <f>'по дням расход '!AI124</f>
        <v>13.5</v>
      </c>
      <c r="L13" s="69">
        <v>12</v>
      </c>
      <c r="M13" s="74">
        <f>'по дням расход '!BD16</f>
        <v>6</v>
      </c>
      <c r="N13" s="68">
        <f>'по дням расход '!BD52</f>
        <v>63.8</v>
      </c>
      <c r="O13" s="68">
        <v>13.5</v>
      </c>
      <c r="P13" s="68">
        <f>'по дням расход '!BD124</f>
        <v>6.5</v>
      </c>
      <c r="Q13" s="68">
        <v>75.900000000000006</v>
      </c>
      <c r="R13" s="68">
        <f>'по дням расход '!BV16</f>
        <v>6.5</v>
      </c>
      <c r="S13" s="68">
        <f>'по дням расход '!BV52</f>
        <v>66</v>
      </c>
      <c r="T13" s="68">
        <v>12</v>
      </c>
      <c r="U13" s="68">
        <f>'по дням расход '!BV124</f>
        <v>50.3</v>
      </c>
      <c r="V13" s="71">
        <v>3.6</v>
      </c>
      <c r="W13" s="63">
        <f t="shared" si="0"/>
        <v>484.40000000000003</v>
      </c>
      <c r="X13" s="64">
        <f t="shared" si="1"/>
        <v>24.220000000000002</v>
      </c>
      <c r="Y13" s="64">
        <f>X13-X13*1%</f>
        <v>23.977800000000002</v>
      </c>
      <c r="Z13" s="65">
        <f t="shared" si="2"/>
        <v>95.911200000000008</v>
      </c>
    </row>
    <row r="14" spans="1:26" s="66" customFormat="1" ht="16.5" thickTop="1" thickBot="1">
      <c r="A14" s="55" t="s">
        <v>12</v>
      </c>
      <c r="B14" s="78">
        <v>5</v>
      </c>
      <c r="C14" s="67">
        <f>'по дням расход '!Q17</f>
        <v>0</v>
      </c>
      <c r="D14" s="68">
        <f>'по дням расход '!Q53</f>
        <v>10.6</v>
      </c>
      <c r="E14" s="68">
        <f>'по дням расход '!Q89</f>
        <v>0</v>
      </c>
      <c r="F14" s="68">
        <f>'по дням расход '!Q125</f>
        <v>10.6</v>
      </c>
      <c r="G14" s="68">
        <f>'по дням расход '!Q161</f>
        <v>0</v>
      </c>
      <c r="H14" s="68">
        <f>'по дням расход '!AI17</f>
        <v>0</v>
      </c>
      <c r="I14" s="68">
        <f>'по дням расход '!AI53</f>
        <v>10.6</v>
      </c>
      <c r="J14" s="68">
        <f>'по дням расход '!AI89</f>
        <v>0</v>
      </c>
      <c r="K14" s="68">
        <f>'по дням расход '!AI125</f>
        <v>10.6</v>
      </c>
      <c r="L14" s="69">
        <f>'по дням расход '!AI161</f>
        <v>0</v>
      </c>
      <c r="M14" s="74">
        <f>'по дням расход '!BD17</f>
        <v>22</v>
      </c>
      <c r="N14" s="68">
        <f>'по дням расход '!BD53</f>
        <v>10.6</v>
      </c>
      <c r="O14" s="68">
        <f>'по дням расход '!BD89</f>
        <v>0</v>
      </c>
      <c r="P14" s="68">
        <f>'по дням расход '!BD125</f>
        <v>10.6</v>
      </c>
      <c r="Q14" s="68">
        <f>'по дням расход '!BD161</f>
        <v>0</v>
      </c>
      <c r="R14" s="68">
        <f>'по дням расход '!BV17</f>
        <v>0</v>
      </c>
      <c r="S14" s="68">
        <f>'по дням расход '!BV53</f>
        <v>10.6</v>
      </c>
      <c r="T14" s="68">
        <f>'по дням расход '!BV89</f>
        <v>0</v>
      </c>
      <c r="U14" s="68">
        <f>'по дням расход '!BV125</f>
        <v>10.6</v>
      </c>
      <c r="V14" s="71">
        <f>'по дням расход '!BV161</f>
        <v>0</v>
      </c>
      <c r="W14" s="63">
        <f t="shared" si="0"/>
        <v>106.79999999999998</v>
      </c>
      <c r="X14" s="64">
        <f t="shared" si="1"/>
        <v>5.339999999999999</v>
      </c>
      <c r="Y14" s="64">
        <f>X14-X14*5%</f>
        <v>5.0729999999999986</v>
      </c>
      <c r="Z14" s="65">
        <f t="shared" si="2"/>
        <v>101.45999999999997</v>
      </c>
    </row>
    <row r="15" spans="1:26" s="66" customFormat="1" ht="16.5" thickTop="1" thickBot="1">
      <c r="A15" s="55" t="s">
        <v>20</v>
      </c>
      <c r="B15" s="56">
        <v>22</v>
      </c>
      <c r="C15" s="67">
        <f>'по дням расход '!Q18</f>
        <v>0</v>
      </c>
      <c r="D15" s="68">
        <f>'по дням расход '!Q54</f>
        <v>0</v>
      </c>
      <c r="E15" s="68">
        <v>15.6</v>
      </c>
      <c r="F15" s="68">
        <f>'по дням расход '!Q126</f>
        <v>50</v>
      </c>
      <c r="G15" s="68">
        <f>'по дням расход '!Q162</f>
        <v>50.5</v>
      </c>
      <c r="H15" s="68">
        <f>'по дням расход '!AI18</f>
        <v>44.1</v>
      </c>
      <c r="I15" s="68">
        <f>'по дням расход '!AI54</f>
        <v>0</v>
      </c>
      <c r="J15" s="68">
        <f>'по дням расход '!AI90</f>
        <v>41.2</v>
      </c>
      <c r="K15" s="68">
        <f>'по дням расход '!AI126</f>
        <v>40.1</v>
      </c>
      <c r="L15" s="69">
        <f>'по дням расход '!AI162</f>
        <v>2.4</v>
      </c>
      <c r="M15" s="74">
        <f>'по дням расход '!BD18</f>
        <v>44.1</v>
      </c>
      <c r="N15" s="68">
        <f>'по дням расход '!BD54</f>
        <v>2.6</v>
      </c>
      <c r="O15" s="68">
        <v>15.6</v>
      </c>
      <c r="P15" s="68">
        <f>'по дням расход '!BD126</f>
        <v>42.44</v>
      </c>
      <c r="Q15" s="68">
        <f>'по дням расход '!BD162</f>
        <v>12</v>
      </c>
      <c r="R15" s="68">
        <f>'по дням расход '!BV18</f>
        <v>38.44</v>
      </c>
      <c r="S15" s="68">
        <f>'по дням расход '!BV54</f>
        <v>1.9</v>
      </c>
      <c r="T15" s="68">
        <f>'по дням расход '!BV90</f>
        <v>2.5</v>
      </c>
      <c r="U15" s="68">
        <f>'по дням расход '!BV126</f>
        <v>41.1</v>
      </c>
      <c r="V15" s="71">
        <v>15.6</v>
      </c>
      <c r="W15" s="63">
        <f t="shared" si="0"/>
        <v>460.18000000000006</v>
      </c>
      <c r="X15" s="64">
        <f t="shared" si="1"/>
        <v>23.009000000000004</v>
      </c>
      <c r="Y15" s="64">
        <f>X15</f>
        <v>23.009000000000004</v>
      </c>
      <c r="Z15" s="65">
        <f t="shared" si="2"/>
        <v>104.58636363636366</v>
      </c>
    </row>
    <row r="16" spans="1:26" ht="16.5" thickTop="1" thickBot="1">
      <c r="A16" s="3" t="s">
        <v>21</v>
      </c>
      <c r="B16" s="7">
        <v>33</v>
      </c>
      <c r="C16" s="11">
        <f>'по дням расход '!Q19</f>
        <v>24.4</v>
      </c>
      <c r="D16" s="12">
        <f>'по дням расход '!Q55</f>
        <v>22.8</v>
      </c>
      <c r="E16" s="12">
        <f>'по дням расход '!Q91</f>
        <v>63.1</v>
      </c>
      <c r="F16" s="12">
        <f>'по дням расход '!Q127</f>
        <v>38.5</v>
      </c>
      <c r="G16" s="12">
        <f>'по дням расход '!Q163</f>
        <v>23</v>
      </c>
      <c r="H16" s="12">
        <f>'по дням расход '!AI19</f>
        <v>82</v>
      </c>
      <c r="I16" s="12">
        <f>'по дням расход '!AI55</f>
        <v>18</v>
      </c>
      <c r="J16" s="12">
        <f>'по дням расход '!AI91</f>
        <v>66.599999999999994</v>
      </c>
      <c r="K16" s="12">
        <f>'по дням расход '!AI127</f>
        <v>18</v>
      </c>
      <c r="L16" s="13">
        <f>'по дням расход '!AI163</f>
        <v>27.7</v>
      </c>
      <c r="M16" s="14">
        <f>'по дням расход '!BD19</f>
        <v>0</v>
      </c>
      <c r="N16" s="12">
        <f>'по дням расход '!BD55</f>
        <v>30.3</v>
      </c>
      <c r="O16" s="12">
        <f>'по дням расход '!BD91</f>
        <v>22.8</v>
      </c>
      <c r="P16" s="12">
        <f>'по дням расход '!BD127</f>
        <v>21.7</v>
      </c>
      <c r="Q16" s="12">
        <v>25.2</v>
      </c>
      <c r="R16" s="12">
        <f>'по дням расход '!BV19</f>
        <v>70.7</v>
      </c>
      <c r="S16" s="12">
        <f>'по дням расход '!BV55</f>
        <v>72</v>
      </c>
      <c r="T16" s="12">
        <f>'по дням расход '!BV91</f>
        <v>22.8</v>
      </c>
      <c r="U16" s="12">
        <f>'по дням расход '!BV127</f>
        <v>25.3</v>
      </c>
      <c r="V16" s="15">
        <f>'по дням расход '!BV163</f>
        <v>20</v>
      </c>
      <c r="W16" s="8">
        <f t="shared" si="0"/>
        <v>694.89999999999986</v>
      </c>
      <c r="X16" s="9">
        <f t="shared" si="1"/>
        <v>34.74499999999999</v>
      </c>
      <c r="Y16" s="9">
        <f>X16-X16*1%</f>
        <v>34.397549999999988</v>
      </c>
      <c r="Z16" s="10">
        <f t="shared" si="2"/>
        <v>104.23499999999996</v>
      </c>
    </row>
    <row r="17" spans="1:26" ht="16.5" thickTop="1" thickBot="1">
      <c r="A17" s="3" t="s">
        <v>22</v>
      </c>
      <c r="B17" s="7">
        <v>9</v>
      </c>
      <c r="C17" s="11">
        <f>'по дням расход '!Q20</f>
        <v>16</v>
      </c>
      <c r="D17" s="12">
        <f>'по дням расход '!Q56</f>
        <v>7.2</v>
      </c>
      <c r="E17" s="12">
        <f>'по дням расход '!Q92</f>
        <v>0</v>
      </c>
      <c r="F17" s="12">
        <f>'по дням расход '!Q128</f>
        <v>0</v>
      </c>
      <c r="G17" s="12">
        <f>'по дням расход '!Q164</f>
        <v>42.5</v>
      </c>
      <c r="H17" s="12">
        <f>'по дням расход '!AI20</f>
        <v>0</v>
      </c>
      <c r="I17" s="12">
        <f>'по дням расход '!AI56</f>
        <v>14.4</v>
      </c>
      <c r="J17" s="12">
        <f>'по дням расход '!AI92</f>
        <v>0</v>
      </c>
      <c r="K17" s="12">
        <f>'по дням расход '!AI128</f>
        <v>0</v>
      </c>
      <c r="L17" s="13">
        <f>'по дням расход '!AI164</f>
        <v>0</v>
      </c>
      <c r="M17" s="14">
        <f>'по дням расход '!BD20</f>
        <v>56.4</v>
      </c>
      <c r="N17" s="12">
        <f>'по дням расход '!BD56</f>
        <v>0</v>
      </c>
      <c r="O17" s="12">
        <f>'по дням расход '!BD92</f>
        <v>0</v>
      </c>
      <c r="P17" s="12">
        <f>'по дням расход '!BD128</f>
        <v>0</v>
      </c>
      <c r="Q17" s="12">
        <f>'по дням расход '!BD164</f>
        <v>42.5</v>
      </c>
      <c r="R17" s="12">
        <f>'по дням расход '!BV20</f>
        <v>0</v>
      </c>
      <c r="S17" s="12">
        <f>'по дням расход '!BV56</f>
        <v>0</v>
      </c>
      <c r="T17" s="12">
        <f>'по дням расход '!BV92</f>
        <v>14.4</v>
      </c>
      <c r="U17" s="12">
        <f>'по дням расход '!BV128</f>
        <v>0</v>
      </c>
      <c r="V17" s="15">
        <f>'по дням расход '!BV164</f>
        <v>0</v>
      </c>
      <c r="W17" s="8">
        <f t="shared" si="0"/>
        <v>193.4</v>
      </c>
      <c r="X17" s="9">
        <f t="shared" si="1"/>
        <v>9.67</v>
      </c>
      <c r="Y17" s="9">
        <f>X17</f>
        <v>9.67</v>
      </c>
      <c r="Z17" s="10">
        <f t="shared" si="2"/>
        <v>107.44444444444444</v>
      </c>
    </row>
    <row r="18" spans="1:26" ht="16.5" thickTop="1" thickBot="1">
      <c r="A18" s="3" t="s">
        <v>23</v>
      </c>
      <c r="B18" s="7">
        <v>23</v>
      </c>
      <c r="C18" s="11">
        <f>'по дням расход '!Q21</f>
        <v>25.6</v>
      </c>
      <c r="D18" s="12">
        <f>'по дням расход '!Q57</f>
        <v>23.6</v>
      </c>
      <c r="E18" s="12">
        <v>22</v>
      </c>
      <c r="F18" s="12">
        <f>'по дням расход '!Q129</f>
        <v>22.8</v>
      </c>
      <c r="G18" s="12">
        <f>'по дням расход '!Q165</f>
        <v>22.900000000000002</v>
      </c>
      <c r="H18" s="12">
        <f>'по дням расход '!AI21</f>
        <v>26.200000000000003</v>
      </c>
      <c r="I18" s="12">
        <f>'по дням расход '!AI57</f>
        <v>23.6</v>
      </c>
      <c r="J18" s="12">
        <f>'по дням расход '!AI93</f>
        <v>21.1</v>
      </c>
      <c r="K18" s="12">
        <f>'по дням расход '!AI129</f>
        <v>34.6</v>
      </c>
      <c r="L18" s="13">
        <v>25.8</v>
      </c>
      <c r="M18" s="14">
        <f>'по дням расход '!BD21</f>
        <v>22.6</v>
      </c>
      <c r="N18" s="12">
        <f>'по дням расход '!BD57</f>
        <v>23.6</v>
      </c>
      <c r="O18" s="12">
        <v>22</v>
      </c>
      <c r="P18" s="12">
        <f>'по дням расход '!BD129</f>
        <v>20.100000000000001</v>
      </c>
      <c r="Q18" s="12">
        <v>31.6</v>
      </c>
      <c r="R18" s="12">
        <f>'по дням расход '!BV21</f>
        <v>20.100000000000001</v>
      </c>
      <c r="S18" s="12">
        <f>'по дням расход '!BV57</f>
        <v>23.6</v>
      </c>
      <c r="T18" s="12">
        <v>33.200000000000003</v>
      </c>
      <c r="U18" s="12">
        <f>'по дням расход '!BV129</f>
        <v>22.900000000000002</v>
      </c>
      <c r="V18" s="15">
        <f>'по дням расход '!BV165</f>
        <v>21</v>
      </c>
      <c r="W18" s="8">
        <f t="shared" si="0"/>
        <v>488.90000000000009</v>
      </c>
      <c r="X18" s="9">
        <f t="shared" si="1"/>
        <v>24.445000000000004</v>
      </c>
      <c r="Y18" s="9">
        <f>X18</f>
        <v>24.445000000000004</v>
      </c>
      <c r="Z18" s="10">
        <f t="shared" si="2"/>
        <v>106.2826086956522</v>
      </c>
    </row>
    <row r="19" spans="1:26" ht="16.5" thickTop="1" thickBot="1">
      <c r="A19" s="3" t="s">
        <v>24</v>
      </c>
      <c r="B19" s="7">
        <v>9</v>
      </c>
      <c r="C19" s="11">
        <f>'по дням расход '!Q22</f>
        <v>18</v>
      </c>
      <c r="D19" s="12">
        <f>'по дням расход '!Q58</f>
        <v>18</v>
      </c>
      <c r="E19" s="12">
        <f>'по дням расход '!Q94</f>
        <v>0</v>
      </c>
      <c r="F19" s="12">
        <f>'по дням расход '!Q130</f>
        <v>20.5</v>
      </c>
      <c r="G19" s="12">
        <f>'по дням расход '!Q166</f>
        <v>0</v>
      </c>
      <c r="H19" s="12">
        <f>'по дням расход '!AI22</f>
        <v>0</v>
      </c>
      <c r="I19" s="12">
        <f>'по дням расход '!AI58</f>
        <v>18</v>
      </c>
      <c r="J19" s="12">
        <f>'по дням расход '!AI94</f>
        <v>18</v>
      </c>
      <c r="K19" s="12">
        <f>'по дням расход '!AI130</f>
        <v>0</v>
      </c>
      <c r="L19" s="13">
        <f>'по дням расход '!AI166</f>
        <v>0</v>
      </c>
      <c r="M19" s="14">
        <f>'по дням расход '!BD22</f>
        <v>0</v>
      </c>
      <c r="N19" s="12">
        <f>'по дням расход '!BD58</f>
        <v>18</v>
      </c>
      <c r="O19" s="12">
        <f>'по дням расход '!BD94</f>
        <v>18</v>
      </c>
      <c r="P19" s="12">
        <f>'по дням расход '!BD130</f>
        <v>18</v>
      </c>
      <c r="Q19" s="12">
        <f>'по дням расход '!BD166</f>
        <v>0</v>
      </c>
      <c r="R19" s="12">
        <f>'по дням расход '!BV22</f>
        <v>0</v>
      </c>
      <c r="S19" s="12">
        <f>'по дням расход '!BV58</f>
        <v>18</v>
      </c>
      <c r="T19" s="12">
        <f>'по дням расход '!BV94</f>
        <v>0</v>
      </c>
      <c r="U19" s="12">
        <f>'по дням расход '!BV130</f>
        <v>18</v>
      </c>
      <c r="V19" s="15">
        <f>'по дням расход '!BV166</f>
        <v>0</v>
      </c>
      <c r="W19" s="8">
        <f t="shared" si="0"/>
        <v>182.5</v>
      </c>
      <c r="X19" s="9">
        <f t="shared" si="1"/>
        <v>9.125</v>
      </c>
      <c r="Y19" s="9">
        <f>X19</f>
        <v>9.125</v>
      </c>
      <c r="Z19" s="10">
        <f t="shared" si="2"/>
        <v>101.38888888888889</v>
      </c>
    </row>
    <row r="20" spans="1:26" ht="16.5" thickTop="1" thickBot="1">
      <c r="A20" s="3" t="s">
        <v>25</v>
      </c>
      <c r="B20" s="7">
        <v>75</v>
      </c>
      <c r="C20" s="11">
        <f>'по дням расход '!Q23</f>
        <v>0</v>
      </c>
      <c r="D20" s="12">
        <v>180</v>
      </c>
      <c r="E20" s="12">
        <f>'по дням расход '!Q95</f>
        <v>0</v>
      </c>
      <c r="F20" s="12">
        <v>180</v>
      </c>
      <c r="G20" s="12">
        <f>'по дням расход '!Q167</f>
        <v>0</v>
      </c>
      <c r="H20" s="12">
        <f>'по дням расход '!AI23</f>
        <v>0</v>
      </c>
      <c r="I20" s="12">
        <v>180</v>
      </c>
      <c r="J20" s="12">
        <f>'по дням расход '!AI95</f>
        <v>0</v>
      </c>
      <c r="K20" s="12">
        <v>180</v>
      </c>
      <c r="L20" s="13">
        <f>'по дням расход '!AI167</f>
        <v>0</v>
      </c>
      <c r="M20" s="14">
        <f>'по дням расход '!BD23</f>
        <v>0</v>
      </c>
      <c r="N20" s="12">
        <v>180</v>
      </c>
      <c r="O20" s="12">
        <f>'по дням расход '!BD95</f>
        <v>0</v>
      </c>
      <c r="P20" s="12">
        <v>180</v>
      </c>
      <c r="Q20" s="12">
        <f>'по дням расход '!BD167</f>
        <v>0</v>
      </c>
      <c r="R20" s="12">
        <f>'по дням расход '!BV23</f>
        <v>0</v>
      </c>
      <c r="S20" s="12">
        <v>180</v>
      </c>
      <c r="T20" s="12">
        <f>'по дням расход '!BV95</f>
        <v>0</v>
      </c>
      <c r="U20" s="12">
        <v>180</v>
      </c>
      <c r="V20" s="15">
        <f>'по дням расход '!BV167</f>
        <v>0</v>
      </c>
      <c r="W20" s="8">
        <f t="shared" si="0"/>
        <v>1440</v>
      </c>
      <c r="X20" s="9">
        <f t="shared" si="1"/>
        <v>72</v>
      </c>
      <c r="Y20" s="9">
        <f>X20</f>
        <v>72</v>
      </c>
      <c r="Z20" s="10">
        <f t="shared" si="2"/>
        <v>96</v>
      </c>
    </row>
    <row r="21" spans="1:26" ht="16.5" thickTop="1" thickBot="1">
      <c r="A21" s="3" t="s">
        <v>26</v>
      </c>
      <c r="B21" s="7">
        <v>75</v>
      </c>
      <c r="C21" s="11">
        <f>'по дням расход '!Q24</f>
        <v>100</v>
      </c>
      <c r="D21" s="12">
        <f>'по дням расход '!Q60</f>
        <v>8</v>
      </c>
      <c r="E21" s="12">
        <f>'по дням расход '!Q96</f>
        <v>171.5</v>
      </c>
      <c r="F21" s="12">
        <f>'по дням расход '!Q132</f>
        <v>0</v>
      </c>
      <c r="G21" s="12">
        <f>'по дням расход '!Q168</f>
        <v>149</v>
      </c>
      <c r="H21" s="12">
        <f>'по дням расход '!AI24</f>
        <v>179.5</v>
      </c>
      <c r="I21" s="12">
        <f>'по дням расход '!AI60</f>
        <v>0</v>
      </c>
      <c r="J21" s="12">
        <f>'по дням расход '!AI96</f>
        <v>100</v>
      </c>
      <c r="K21" s="12">
        <f>'по дням расход '!AI132</f>
        <v>79.5</v>
      </c>
      <c r="L21" s="13">
        <v>186.6</v>
      </c>
      <c r="M21" s="14">
        <f>'по дням расход '!BD24</f>
        <v>141</v>
      </c>
      <c r="N21" s="12">
        <f>'по дням расход '!BD60</f>
        <v>8</v>
      </c>
      <c r="O21" s="12">
        <f>'по дням расход '!BD96</f>
        <v>100</v>
      </c>
      <c r="P21" s="12">
        <f>'по дням расход '!BD132</f>
        <v>25.2</v>
      </c>
      <c r="Q21" s="12">
        <f>'по дням расход '!BD168</f>
        <v>141</v>
      </c>
      <c r="R21" s="12">
        <f>'по дням расход '!BV24</f>
        <v>196.7</v>
      </c>
      <c r="S21" s="12">
        <f>'по дням расход '!BV60</f>
        <v>0</v>
      </c>
      <c r="T21" s="12">
        <v>217.6</v>
      </c>
      <c r="U21" s="12">
        <f>'по дням расход '!BV132</f>
        <v>8</v>
      </c>
      <c r="V21" s="15">
        <f>'по дням расход '!BV168</f>
        <v>141</v>
      </c>
      <c r="W21" s="8">
        <f t="shared" si="0"/>
        <v>1952.6</v>
      </c>
      <c r="X21" s="9">
        <f t="shared" si="1"/>
        <v>97.63</v>
      </c>
      <c r="Y21" s="9">
        <f>X21-X21*20%</f>
        <v>78.103999999999999</v>
      </c>
      <c r="Z21" s="10">
        <f t="shared" si="2"/>
        <v>104.13866666666667</v>
      </c>
    </row>
    <row r="22" spans="1:26" ht="16.5" thickTop="1" thickBot="1">
      <c r="A22" s="3" t="s">
        <v>27</v>
      </c>
      <c r="B22" s="7">
        <v>105</v>
      </c>
      <c r="C22" s="11">
        <f>'по дням расход '!Q25</f>
        <v>218.6</v>
      </c>
      <c r="D22" s="12">
        <f>'по дням расход '!Q61</f>
        <v>252</v>
      </c>
      <c r="E22" s="12">
        <f>'по дням расход '!Q97</f>
        <v>28.8</v>
      </c>
      <c r="F22" s="12">
        <f>'по дням расход '!Q133</f>
        <v>194.6</v>
      </c>
      <c r="G22" s="12">
        <f>'по дням расход '!Q169</f>
        <v>36</v>
      </c>
      <c r="H22" s="12">
        <f>'по дням расход '!AI25</f>
        <v>28.8</v>
      </c>
      <c r="I22" s="12">
        <f>'по дням расход '!AI61</f>
        <v>255</v>
      </c>
      <c r="J22" s="12">
        <f>'по дням расход '!AI97</f>
        <v>72</v>
      </c>
      <c r="K22" s="12">
        <f>'по дням расход '!AI133</f>
        <v>194.6</v>
      </c>
      <c r="L22" s="13">
        <f>'по дням расход '!AI169</f>
        <v>72</v>
      </c>
      <c r="M22" s="14">
        <f>'по дням расход '!BD25</f>
        <v>122</v>
      </c>
      <c r="N22" s="12">
        <f>'по дням расход '!BD61</f>
        <v>72</v>
      </c>
      <c r="O22" s="12">
        <f>'по дням расход '!BD97</f>
        <v>194.6</v>
      </c>
      <c r="P22" s="12">
        <f>'по дням расход '!BD133</f>
        <v>162</v>
      </c>
      <c r="Q22" s="12">
        <f>'по дням расход '!BD169</f>
        <v>72</v>
      </c>
      <c r="R22" s="12">
        <f>'по дням расход '!BV25</f>
        <v>67.2</v>
      </c>
      <c r="S22" s="12">
        <f>'по дням расход '!BV61</f>
        <v>28.8</v>
      </c>
      <c r="T22" s="12">
        <f>'по дням расход '!BV97</f>
        <v>146.6</v>
      </c>
      <c r="U22" s="12">
        <f>'по дням расход '!BV133</f>
        <v>72</v>
      </c>
      <c r="V22" s="15">
        <f>'по дням расход '!BV169</f>
        <v>194.6</v>
      </c>
      <c r="W22" s="8">
        <f t="shared" si="0"/>
        <v>2484.1999999999998</v>
      </c>
      <c r="X22" s="9">
        <f t="shared" si="1"/>
        <v>124.21</v>
      </c>
      <c r="Y22" s="9">
        <f>X22-X22*18%</f>
        <v>101.8522</v>
      </c>
      <c r="Z22" s="10">
        <f t="shared" si="2"/>
        <v>97.002095238095237</v>
      </c>
    </row>
    <row r="23" spans="1:26" ht="16.5" thickTop="1" thickBot="1">
      <c r="A23" s="3" t="s">
        <v>28</v>
      </c>
      <c r="B23" s="7">
        <v>154</v>
      </c>
      <c r="C23" s="11">
        <f>'по дням расход '!Q26</f>
        <v>93.6</v>
      </c>
      <c r="D23" s="12">
        <f>'по дням расход '!Q62</f>
        <v>161.6</v>
      </c>
      <c r="E23" s="12">
        <f>'по дням расход '!Q98</f>
        <v>161.19999999999999</v>
      </c>
      <c r="F23" s="12">
        <v>123.1</v>
      </c>
      <c r="G23" s="12">
        <f>'по дням расход '!Q170</f>
        <v>99.1</v>
      </c>
      <c r="H23" s="12">
        <f>'по дням расход '!AI26</f>
        <v>130.69999999999999</v>
      </c>
      <c r="I23" s="12">
        <f>'по дням расход '!AI62</f>
        <v>161</v>
      </c>
      <c r="J23" s="12">
        <f>'по дням расход '!AI98</f>
        <v>119.3</v>
      </c>
      <c r="K23" s="12">
        <f>'по дням расход '!AI134</f>
        <v>156</v>
      </c>
      <c r="L23" s="13">
        <f>'по дням расход '!AI170</f>
        <v>314.8</v>
      </c>
      <c r="M23" s="14">
        <f>'по дням расход '!BD26</f>
        <v>156.4</v>
      </c>
      <c r="N23" s="12">
        <f>'по дням расход '!BD62</f>
        <v>351.79999999999995</v>
      </c>
      <c r="O23" s="12">
        <f>'по дням расход '!BD98</f>
        <v>156</v>
      </c>
      <c r="P23" s="12">
        <f>'по дням расход '!BD134</f>
        <v>121.4</v>
      </c>
      <c r="Q23" s="12">
        <f>'по дням расход '!BD170</f>
        <v>102.69999999999999</v>
      </c>
      <c r="R23" s="12">
        <f>'по дням расход '!BV26</f>
        <v>121.2</v>
      </c>
      <c r="S23" s="12">
        <f>'по дням расход '!BV62</f>
        <v>215.29999999999998</v>
      </c>
      <c r="T23" s="12">
        <f>'по дням расход '!BV98</f>
        <v>98.6</v>
      </c>
      <c r="U23" s="12">
        <f>'по дням расход '!BV134</f>
        <v>287.79999999999995</v>
      </c>
      <c r="V23" s="15">
        <v>187</v>
      </c>
      <c r="W23" s="8">
        <f t="shared" si="0"/>
        <v>3318.5999999999995</v>
      </c>
      <c r="X23" s="9">
        <f t="shared" si="1"/>
        <v>165.92999999999998</v>
      </c>
      <c r="Y23" s="9">
        <f>X23-X23*9%</f>
        <v>150.99629999999999</v>
      </c>
      <c r="Z23" s="10">
        <f t="shared" si="2"/>
        <v>98.049545454545452</v>
      </c>
    </row>
    <row r="24" spans="1:26" ht="16.5" thickTop="1" thickBot="1">
      <c r="A24" s="3" t="s">
        <v>29</v>
      </c>
      <c r="B24" s="7">
        <v>60</v>
      </c>
      <c r="C24" s="11">
        <f>'по дням расход '!Q27</f>
        <v>40</v>
      </c>
      <c r="D24" s="12">
        <f>'по дням расход '!Q63</f>
        <v>80</v>
      </c>
      <c r="E24" s="12">
        <f>'по дням расход '!Q99</f>
        <v>80</v>
      </c>
      <c r="F24" s="12">
        <f>'по дням расход '!Q135</f>
        <v>40</v>
      </c>
      <c r="G24" s="12">
        <f>'по дням расход '!Q171</f>
        <v>40</v>
      </c>
      <c r="H24" s="12">
        <f>'по дням расход '!AI27</f>
        <v>54.4</v>
      </c>
      <c r="I24" s="12">
        <f>'по дням расход '!AI63</f>
        <v>83.2</v>
      </c>
      <c r="J24" s="12">
        <f>'по дням расход '!AI99</f>
        <v>80</v>
      </c>
      <c r="K24" s="12">
        <f>'по дням расход '!AI135</f>
        <v>51.2</v>
      </c>
      <c r="L24" s="13">
        <v>44.8</v>
      </c>
      <c r="M24" s="14">
        <f>'по дням расход '!BD27</f>
        <v>40</v>
      </c>
      <c r="N24" s="12">
        <f>'по дням расход '!BD63</f>
        <v>54.4</v>
      </c>
      <c r="O24" s="12">
        <f>'по дням расход '!BD99</f>
        <v>91.2</v>
      </c>
      <c r="P24" s="12">
        <f>'по дням расход '!BD135</f>
        <v>40</v>
      </c>
      <c r="Q24" s="12">
        <v>84.9</v>
      </c>
      <c r="R24" s="12">
        <f>'по дням расход '!BV27</f>
        <v>40</v>
      </c>
      <c r="S24" s="12">
        <f>'по дням расход '!BV63</f>
        <v>80</v>
      </c>
      <c r="T24" s="12">
        <v>44.8</v>
      </c>
      <c r="U24" s="12">
        <f>'по дням расход '!BV135</f>
        <v>54.4</v>
      </c>
      <c r="V24" s="15">
        <f>'по дням расход '!BV171</f>
        <v>80</v>
      </c>
      <c r="W24" s="8">
        <f t="shared" si="0"/>
        <v>1203.3</v>
      </c>
      <c r="X24" s="9">
        <f t="shared" si="1"/>
        <v>60.164999999999999</v>
      </c>
      <c r="Y24" s="9">
        <f t="shared" ref="Y24:Y32" si="3">X24</f>
        <v>60.164999999999999</v>
      </c>
      <c r="Z24" s="10">
        <f t="shared" si="2"/>
        <v>100.27500000000001</v>
      </c>
    </row>
    <row r="25" spans="1:26" ht="16.5" thickTop="1" thickBot="1">
      <c r="A25" s="3" t="s">
        <v>30</v>
      </c>
      <c r="B25" s="7">
        <v>40</v>
      </c>
      <c r="C25" s="17">
        <f>'по дням расход '!Q28</f>
        <v>40</v>
      </c>
      <c r="D25" s="12">
        <f>'по дням расход '!Q64</f>
        <v>80</v>
      </c>
      <c r="E25" s="12">
        <f>'по дням расход '!Q100</f>
        <v>40</v>
      </c>
      <c r="F25" s="18">
        <f>'по дням расход '!Q136</f>
        <v>40</v>
      </c>
      <c r="G25" s="12">
        <f>'по дням расход '!Q172</f>
        <v>40</v>
      </c>
      <c r="H25" s="14">
        <f>'по дням расход '!AI28</f>
        <v>40</v>
      </c>
      <c r="I25" s="12">
        <f>'по дням расход '!AI64</f>
        <v>80</v>
      </c>
      <c r="J25" s="12">
        <f>'по дням расход '!AI100</f>
        <v>40</v>
      </c>
      <c r="K25" s="12">
        <f>'по дням расход '!AI136</f>
        <v>40</v>
      </c>
      <c r="L25" s="13">
        <f>'по дням расход '!AI172</f>
        <v>40</v>
      </c>
      <c r="M25" s="18">
        <f>'по дням расход '!BD28</f>
        <v>40</v>
      </c>
      <c r="N25" s="12">
        <f>'по дням расход '!BD64</f>
        <v>80</v>
      </c>
      <c r="O25" s="12">
        <f>'по дням расход '!BD100</f>
        <v>40</v>
      </c>
      <c r="P25" s="18">
        <f>'по дням расход '!BD136</f>
        <v>40</v>
      </c>
      <c r="Q25" s="12">
        <f>'по дням расход '!BD172</f>
        <v>80</v>
      </c>
      <c r="R25" s="14">
        <f>'по дням расход '!BV28</f>
        <v>40</v>
      </c>
      <c r="S25" s="12">
        <f>'по дням расход '!BV64</f>
        <v>80</v>
      </c>
      <c r="T25" s="12">
        <f>'по дням расход '!BV100</f>
        <v>40</v>
      </c>
      <c r="U25" s="12">
        <f>'по дням расход '!BV136</f>
        <v>40</v>
      </c>
      <c r="V25" s="15">
        <f>'по дням расход '!BV172</f>
        <v>40</v>
      </c>
      <c r="W25" s="8">
        <f t="shared" si="0"/>
        <v>1000</v>
      </c>
      <c r="X25" s="9">
        <f t="shared" si="1"/>
        <v>50</v>
      </c>
      <c r="Y25" s="9">
        <f t="shared" si="3"/>
        <v>50</v>
      </c>
      <c r="Z25" s="10">
        <f t="shared" si="2"/>
        <v>125</v>
      </c>
    </row>
    <row r="26" spans="1:26" ht="16.5" thickTop="1" thickBot="1">
      <c r="A26" s="3" t="s">
        <v>16</v>
      </c>
      <c r="B26" s="7">
        <v>0.6</v>
      </c>
      <c r="C26" s="19">
        <f>'по дням расход '!Q29</f>
        <v>0</v>
      </c>
      <c r="D26" s="20">
        <f>'по дням расход '!Q65</f>
        <v>2</v>
      </c>
      <c r="E26" s="20">
        <f>'по дням расход '!Q101</f>
        <v>0</v>
      </c>
      <c r="F26" s="21">
        <f>'по дням расход '!Q137</f>
        <v>2</v>
      </c>
      <c r="G26" s="20">
        <f>'по дням расход '!Q173</f>
        <v>0</v>
      </c>
      <c r="H26" s="16">
        <f>'по дням расход '!AI29</f>
        <v>0</v>
      </c>
      <c r="I26" s="20">
        <f>'по дням расход '!AI65</f>
        <v>2</v>
      </c>
      <c r="J26" s="20">
        <f>'по дням расход '!AI101</f>
        <v>0</v>
      </c>
      <c r="K26" s="20">
        <f>'по дням расход '!AI137</f>
        <v>2</v>
      </c>
      <c r="L26" s="22">
        <f>'по дням расход '!AI173</f>
        <v>0</v>
      </c>
      <c r="M26" s="21">
        <f>'по дням расход '!BD29</f>
        <v>0</v>
      </c>
      <c r="N26" s="20">
        <f>'по дням расход '!BD65</f>
        <v>0</v>
      </c>
      <c r="O26" s="20">
        <f>'по дням расход '!BD101</f>
        <v>0</v>
      </c>
      <c r="P26" s="21">
        <f>'по дням расход '!BD137</f>
        <v>0</v>
      </c>
      <c r="Q26" s="20">
        <f>'по дням расход '!BD173</f>
        <v>0</v>
      </c>
      <c r="R26" s="16">
        <f>'по дням расход '!BV29</f>
        <v>0</v>
      </c>
      <c r="S26" s="20">
        <f>'по дням расход '!BV65</f>
        <v>2</v>
      </c>
      <c r="T26" s="20">
        <f>'по дням расход '!BV101</f>
        <v>2</v>
      </c>
      <c r="U26" s="20">
        <f>'по дням расход '!BV137</f>
        <v>0</v>
      </c>
      <c r="V26" s="23">
        <f>'по дням расход '!BV173</f>
        <v>2</v>
      </c>
      <c r="W26" s="8">
        <f t="shared" si="0"/>
        <v>14</v>
      </c>
      <c r="X26" s="9">
        <f t="shared" si="1"/>
        <v>0.7</v>
      </c>
      <c r="Y26" s="9">
        <f t="shared" si="3"/>
        <v>0.7</v>
      </c>
      <c r="Z26" s="10">
        <f t="shared" si="2"/>
        <v>116.66666666666667</v>
      </c>
    </row>
    <row r="27" spans="1:26" ht="16.5" thickTop="1" thickBot="1">
      <c r="A27" s="3" t="s">
        <v>17</v>
      </c>
      <c r="B27" s="7">
        <v>0.6</v>
      </c>
      <c r="C27" s="19">
        <v>2.5</v>
      </c>
      <c r="D27" s="20">
        <f>'по дням расход '!Q66</f>
        <v>0</v>
      </c>
      <c r="E27" s="20">
        <f>'по дням расход '!Q102</f>
        <v>0</v>
      </c>
      <c r="F27" s="21">
        <f>'по дням расход '!Q138</f>
        <v>0</v>
      </c>
      <c r="G27" s="20">
        <f>'по дням расход '!Q174</f>
        <v>0</v>
      </c>
      <c r="H27" s="16">
        <f>'по дням расход '!AI30</f>
        <v>0</v>
      </c>
      <c r="I27" s="20">
        <f>'по дням расход '!AI66</f>
        <v>0</v>
      </c>
      <c r="J27" s="20">
        <v>2.5</v>
      </c>
      <c r="K27" s="20">
        <f>'по дням расход '!AI138</f>
        <v>0</v>
      </c>
      <c r="L27" s="22">
        <f>'по дням расход '!AI174</f>
        <v>0</v>
      </c>
      <c r="M27" s="21">
        <f>'по дням расход '!BD30</f>
        <v>0</v>
      </c>
      <c r="N27" s="20">
        <v>2.5</v>
      </c>
      <c r="O27" s="20">
        <f>'по дням расход '!BD102</f>
        <v>0</v>
      </c>
      <c r="P27" s="21">
        <v>2.5</v>
      </c>
      <c r="Q27" s="20">
        <f>'по дням расход '!BD174</f>
        <v>0</v>
      </c>
      <c r="R27" s="16">
        <f>'по дням расход '!BV30</f>
        <v>0</v>
      </c>
      <c r="S27" s="20">
        <f>'по дням расход '!BV66</f>
        <v>0</v>
      </c>
      <c r="T27" s="20">
        <v>2.5</v>
      </c>
      <c r="U27" s="20">
        <f>'по дням расход '!BV138</f>
        <v>0</v>
      </c>
      <c r="V27" s="23">
        <f>'по дням расход '!BU174</f>
        <v>0</v>
      </c>
      <c r="W27" s="8">
        <f t="shared" si="0"/>
        <v>12.5</v>
      </c>
      <c r="X27" s="9">
        <f t="shared" si="1"/>
        <v>0.625</v>
      </c>
      <c r="Y27" s="9">
        <f t="shared" si="3"/>
        <v>0.625</v>
      </c>
      <c r="Z27" s="10">
        <f t="shared" si="2"/>
        <v>104.16666666666667</v>
      </c>
    </row>
    <row r="28" spans="1:26" ht="16.5" thickTop="1" thickBot="1">
      <c r="A28" s="3" t="s">
        <v>184</v>
      </c>
      <c r="B28" s="7">
        <v>1.5</v>
      </c>
      <c r="C28" s="19">
        <f>'по дням расход '!Q31</f>
        <v>0</v>
      </c>
      <c r="D28" s="20">
        <f>'по дням расход '!Q67</f>
        <v>0</v>
      </c>
      <c r="E28" s="20">
        <f>'по дням расход '!Q103</f>
        <v>7.5</v>
      </c>
      <c r="F28" s="21">
        <f>'по дням расход '!Q139</f>
        <v>0</v>
      </c>
      <c r="G28" s="20">
        <f>'по дням расход '!Q175</f>
        <v>0</v>
      </c>
      <c r="H28" s="16">
        <f>'по дням расход '!AI31</f>
        <v>0</v>
      </c>
      <c r="I28" s="20">
        <f>'по дням расход '!AI67</f>
        <v>0</v>
      </c>
      <c r="J28" s="20">
        <f>'по дням расход '!AI103</f>
        <v>7.5</v>
      </c>
      <c r="K28" s="20">
        <f>'по дням расход '!AI139</f>
        <v>0</v>
      </c>
      <c r="L28" s="22">
        <f>'по дням расход '!AI175</f>
        <v>0</v>
      </c>
      <c r="M28" s="21">
        <f>'по дням расход '!BD31</f>
        <v>0</v>
      </c>
      <c r="N28" s="20">
        <f>'по дням расход '!BD67</f>
        <v>0</v>
      </c>
      <c r="O28" s="20">
        <f>'по дням расход '!BD103</f>
        <v>7.5</v>
      </c>
      <c r="P28" s="21">
        <f>'по дням расход '!BD139</f>
        <v>0</v>
      </c>
      <c r="Q28" s="20">
        <f>'по дням расход '!BD175</f>
        <v>0</v>
      </c>
      <c r="R28" s="16">
        <f>'по дням расход '!BV31</f>
        <v>0</v>
      </c>
      <c r="S28" s="20">
        <f>'по дням расход '!BV67</f>
        <v>0</v>
      </c>
      <c r="T28" s="20">
        <f>'по дням расход '!BV103</f>
        <v>0</v>
      </c>
      <c r="U28" s="20">
        <f>'по дням расход '!BV139</f>
        <v>0</v>
      </c>
      <c r="V28" s="23">
        <f>'по дням расход '!BV175</f>
        <v>7.5</v>
      </c>
      <c r="W28" s="8">
        <f t="shared" si="0"/>
        <v>30</v>
      </c>
      <c r="X28" s="9">
        <f t="shared" si="1"/>
        <v>1.5</v>
      </c>
      <c r="Y28" s="9">
        <f t="shared" si="3"/>
        <v>1.5</v>
      </c>
      <c r="Z28" s="10">
        <f t="shared" si="2"/>
        <v>100</v>
      </c>
    </row>
    <row r="29" spans="1:26" ht="16.5" thickTop="1" thickBot="1">
      <c r="A29" s="3" t="s">
        <v>15</v>
      </c>
      <c r="B29" s="32">
        <v>0.5</v>
      </c>
      <c r="C29" s="24">
        <v>0.6</v>
      </c>
      <c r="D29" s="25">
        <f>'по дням расход '!Q68</f>
        <v>0.6</v>
      </c>
      <c r="E29" s="25">
        <f>'по дням расход '!Q104</f>
        <v>0.6</v>
      </c>
      <c r="F29" s="25">
        <f>'по дням расход '!Q140</f>
        <v>0</v>
      </c>
      <c r="G29" s="25">
        <f>'по дням расход '!Q176</f>
        <v>0.6</v>
      </c>
      <c r="H29" s="25">
        <f>'по дням расход '!AI32</f>
        <v>0.6</v>
      </c>
      <c r="I29" s="25">
        <f>'по дням расход '!AI68</f>
        <v>0.6</v>
      </c>
      <c r="J29" s="25">
        <f>'по дням расход '!AI104</f>
        <v>0</v>
      </c>
      <c r="K29" s="25">
        <f>'по дням расход '!AI140</f>
        <v>0.6</v>
      </c>
      <c r="L29" s="26">
        <f>'по дням расход '!AI176</f>
        <v>0.6</v>
      </c>
      <c r="M29" s="24">
        <f>'по дням расход '!BD32</f>
        <v>0.6</v>
      </c>
      <c r="N29" s="25">
        <f>'по дням расход '!BD68</f>
        <v>0.6</v>
      </c>
      <c r="O29" s="25">
        <f>'по дням расход '!BD104</f>
        <v>0.6</v>
      </c>
      <c r="P29" s="25">
        <f>'по дням расход '!BD140</f>
        <v>0</v>
      </c>
      <c r="Q29" s="25">
        <f>'по дням расход '!BD176</f>
        <v>1.2</v>
      </c>
      <c r="R29" s="25">
        <f>'по дням расход '!BV32</f>
        <v>0.6</v>
      </c>
      <c r="S29" s="25">
        <f>'по дням расход '!BV68</f>
        <v>0.6</v>
      </c>
      <c r="T29" s="25">
        <f>'по дням расход '!BV104</f>
        <v>0</v>
      </c>
      <c r="U29" s="25">
        <f>'по дням расход '!BV140</f>
        <v>0.6</v>
      </c>
      <c r="V29" s="27">
        <f>'по дням расход '!BV176</f>
        <v>0</v>
      </c>
      <c r="W29" s="8">
        <f t="shared" si="0"/>
        <v>9.5999999999999979</v>
      </c>
      <c r="X29" s="9">
        <f t="shared" si="1"/>
        <v>0.47999999999999987</v>
      </c>
      <c r="Y29" s="9">
        <f t="shared" si="3"/>
        <v>0.47999999999999987</v>
      </c>
      <c r="Z29" s="10">
        <f t="shared" si="2"/>
        <v>95.999999999999972</v>
      </c>
    </row>
    <row r="30" spans="1:26" ht="16.5" thickTop="1" thickBot="1">
      <c r="A30" s="3" t="s">
        <v>32</v>
      </c>
      <c r="B30" s="34">
        <v>15</v>
      </c>
      <c r="C30" s="24">
        <f>'по дням расход '!Q33</f>
        <v>30</v>
      </c>
      <c r="D30" s="25">
        <f>'по дням расход '!Q69</f>
        <v>0</v>
      </c>
      <c r="E30" s="25">
        <f>'по дням расход '!Q105</f>
        <v>0</v>
      </c>
      <c r="F30" s="25">
        <f>'по дням расход '!Q141</f>
        <v>0</v>
      </c>
      <c r="G30" s="25">
        <f>'по дням расход '!Q177</f>
        <v>0</v>
      </c>
      <c r="H30" s="25">
        <f>'по дням расход '!AI33</f>
        <v>0</v>
      </c>
      <c r="I30" s="25">
        <f>'по дням расход '!AI69</f>
        <v>0</v>
      </c>
      <c r="J30" s="25">
        <f>'по дням расход '!AI105</f>
        <v>0</v>
      </c>
      <c r="K30" s="25">
        <f>'по дням расход '!AI141</f>
        <v>0</v>
      </c>
      <c r="L30" s="26">
        <f>'по дням расход '!AI177</f>
        <v>30</v>
      </c>
      <c r="M30" s="24">
        <f>'по дням расход '!BD33</f>
        <v>0</v>
      </c>
      <c r="N30" s="25">
        <f>'по дням расход '!BD69</f>
        <v>30</v>
      </c>
      <c r="O30" s="25">
        <f>'по дням расход '!BD105</f>
        <v>0</v>
      </c>
      <c r="P30" s="25">
        <f>'по дням расход '!BD141</f>
        <v>0</v>
      </c>
      <c r="Q30" s="25">
        <f>'по дням расход '!BD177</f>
        <v>0</v>
      </c>
      <c r="R30" s="25">
        <f>'по дням расход '!BV33</f>
        <v>0</v>
      </c>
      <c r="S30" s="25">
        <f>'по дням расход '!BV69</f>
        <v>0</v>
      </c>
      <c r="T30" s="25">
        <f>'по дням расход '!BV105</f>
        <v>30</v>
      </c>
      <c r="U30" s="25">
        <f>'по дням расход '!BV141</f>
        <v>0</v>
      </c>
      <c r="V30" s="27">
        <f>'по дням расход '!BV177</f>
        <v>0</v>
      </c>
      <c r="W30" s="8">
        <f t="shared" si="0"/>
        <v>120</v>
      </c>
      <c r="X30" s="9">
        <f t="shared" si="1"/>
        <v>6</v>
      </c>
      <c r="Y30" s="9">
        <f t="shared" si="3"/>
        <v>6</v>
      </c>
      <c r="Z30" s="10">
        <f t="shared" si="2"/>
        <v>40</v>
      </c>
    </row>
    <row r="31" spans="1:26" ht="16.5" thickTop="1" thickBot="1">
      <c r="A31" s="31" t="s">
        <v>33</v>
      </c>
      <c r="B31" s="36">
        <v>35</v>
      </c>
      <c r="C31" s="24">
        <f>'по дням расход '!Q34</f>
        <v>0</v>
      </c>
      <c r="D31" s="25">
        <f>'по дням расход '!Q70</f>
        <v>0</v>
      </c>
      <c r="E31" s="25">
        <v>180</v>
      </c>
      <c r="F31" s="25">
        <f>'по дням расход '!Q142</f>
        <v>0</v>
      </c>
      <c r="G31" s="25">
        <f>'по дням расход '!Q178</f>
        <v>0</v>
      </c>
      <c r="H31" s="25"/>
      <c r="I31" s="25">
        <f>'по дням расход '!AI70</f>
        <v>0</v>
      </c>
      <c r="J31" s="25">
        <v>180</v>
      </c>
      <c r="K31" s="25"/>
      <c r="L31" s="26">
        <f>'по дням расход '!AI178</f>
        <v>0</v>
      </c>
      <c r="M31" s="24">
        <f>'по дням расход '!BD34</f>
        <v>0</v>
      </c>
      <c r="N31" s="25">
        <v>180</v>
      </c>
      <c r="O31" s="25">
        <f>'по дням расход '!BD106</f>
        <v>0</v>
      </c>
      <c r="P31" s="25">
        <f>'по дням расход '!BD142</f>
        <v>0</v>
      </c>
      <c r="Q31" s="25">
        <f>'по дням расход '!BD178</f>
        <v>0</v>
      </c>
      <c r="R31" s="25">
        <f>'по дням расход '!BV34</f>
        <v>0</v>
      </c>
      <c r="S31" s="25">
        <f>'по дням расход '!BV70</f>
        <v>0</v>
      </c>
      <c r="T31" s="25">
        <v>180</v>
      </c>
      <c r="U31" s="25">
        <f>'по дням расход '!BV142</f>
        <v>0</v>
      </c>
      <c r="V31" s="27">
        <f>'по дням расход '!BV178</f>
        <v>0</v>
      </c>
      <c r="W31" s="8">
        <f t="shared" si="0"/>
        <v>720</v>
      </c>
      <c r="X31" s="9">
        <f t="shared" si="1"/>
        <v>36</v>
      </c>
      <c r="Y31" s="9">
        <f t="shared" si="3"/>
        <v>36</v>
      </c>
      <c r="Z31" s="10">
        <f t="shared" si="2"/>
        <v>102.85714285714286</v>
      </c>
    </row>
    <row r="32" spans="1:26" ht="16.5" thickTop="1" thickBot="1">
      <c r="A32" s="35" t="s">
        <v>34</v>
      </c>
      <c r="B32" s="33">
        <v>0.25</v>
      </c>
      <c r="C32" s="24">
        <f>'по дням расход '!Q35</f>
        <v>0</v>
      </c>
      <c r="D32" s="25">
        <f>'по дням расход '!Q71</f>
        <v>0</v>
      </c>
      <c r="E32" s="25">
        <f>'по дням расход '!Q107</f>
        <v>0</v>
      </c>
      <c r="F32" s="25">
        <f>'по дням расход '!Q143</f>
        <v>0.5</v>
      </c>
      <c r="G32" s="25">
        <f>'по дням расход '!Q179</f>
        <v>0.3</v>
      </c>
      <c r="H32" s="25">
        <f>'по дням расход '!AI35</f>
        <v>0.6</v>
      </c>
      <c r="I32" s="25">
        <f>'по дням расход '!AI71</f>
        <v>0</v>
      </c>
      <c r="J32" s="25">
        <f>'по дням расход '!AI107</f>
        <v>1</v>
      </c>
      <c r="K32" s="25">
        <f>'по дням расход '!AI143</f>
        <v>1.1000000000000001</v>
      </c>
      <c r="L32" s="26">
        <f>'по дням расход '!AI179</f>
        <v>0</v>
      </c>
      <c r="M32" s="24">
        <f>'по дням расход '!BD35</f>
        <v>0.6</v>
      </c>
      <c r="N32" s="25">
        <f>'по дням расход '!BD71</f>
        <v>0</v>
      </c>
      <c r="O32" s="25">
        <f>'по дням расход '!BD107</f>
        <v>0</v>
      </c>
      <c r="P32" s="25">
        <f>'по дням расход '!BD143</f>
        <v>0</v>
      </c>
      <c r="Q32" s="25">
        <f>'по дням расход '!BD179</f>
        <v>0</v>
      </c>
      <c r="R32" s="25">
        <f>'по дням расход '!BV35</f>
        <v>0.3</v>
      </c>
      <c r="S32" s="25">
        <f>'по дням расход '!BV71</f>
        <v>0</v>
      </c>
      <c r="T32" s="25">
        <f>'по дням расход '!BV107</f>
        <v>0</v>
      </c>
      <c r="U32" s="25">
        <f>'по дням расход '!BV143</f>
        <v>0.3</v>
      </c>
      <c r="V32" s="27">
        <f>'по дням расход '!BV179</f>
        <v>0</v>
      </c>
      <c r="W32" s="8">
        <f t="shared" si="0"/>
        <v>4.6999999999999993</v>
      </c>
      <c r="X32" s="9">
        <f t="shared" si="1"/>
        <v>0.23499999999999996</v>
      </c>
      <c r="Y32" s="9">
        <f t="shared" si="3"/>
        <v>0.23499999999999996</v>
      </c>
      <c r="Z32" s="10">
        <f t="shared" si="2"/>
        <v>93.999999999999986</v>
      </c>
    </row>
  </sheetData>
  <mergeCells count="1">
    <mergeCell ref="B1:W2"/>
  </mergeCells>
  <pageMargins left="0.23622047244094491" right="0.23622047244094491" top="0.74803149606299213" bottom="0.74803149606299213" header="0.31496062992125984" footer="0.31496062992125984"/>
  <pageSetup paperSize="9" scale="89" orientation="landscape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44"/>
  <sheetViews>
    <sheetView topLeftCell="A222" zoomScale="90" zoomScaleNormal="90" workbookViewId="0">
      <selection activeCell="M241" sqref="M241:N242"/>
    </sheetView>
  </sheetViews>
  <sheetFormatPr defaultRowHeight="15"/>
  <cols>
    <col min="2" max="2" width="10.28515625" customWidth="1"/>
    <col min="10" max="10" width="10.140625" customWidth="1"/>
    <col min="18" max="18" width="10.7109375" customWidth="1"/>
  </cols>
  <sheetData>
    <row r="1" spans="1:20">
      <c r="A1" s="190" t="s">
        <v>41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2"/>
    </row>
    <row r="2" spans="1:20">
      <c r="A2" s="193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5"/>
    </row>
    <row r="3" spans="1:20">
      <c r="A3" s="196" t="s">
        <v>42</v>
      </c>
      <c r="B3" s="196"/>
      <c r="C3" s="196"/>
      <c r="D3" s="196"/>
      <c r="E3" s="196" t="s">
        <v>43</v>
      </c>
      <c r="F3" s="196"/>
      <c r="G3" s="196"/>
      <c r="H3" s="196"/>
      <c r="I3" s="196" t="s">
        <v>44</v>
      </c>
      <c r="J3" s="196"/>
      <c r="K3" s="196"/>
      <c r="L3" s="196"/>
      <c r="M3" s="196" t="s">
        <v>45</v>
      </c>
      <c r="N3" s="196"/>
      <c r="O3" s="196"/>
      <c r="P3" s="196"/>
      <c r="Q3" s="196" t="s">
        <v>46</v>
      </c>
      <c r="R3" s="196"/>
      <c r="S3" s="196"/>
      <c r="T3" s="196"/>
    </row>
    <row r="4" spans="1:20" ht="18">
      <c r="A4" s="208" t="s">
        <v>47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10"/>
    </row>
    <row r="5" spans="1:20">
      <c r="A5" s="202" t="s">
        <v>48</v>
      </c>
      <c r="B5" s="203"/>
      <c r="C5" s="206" t="s">
        <v>49</v>
      </c>
      <c r="D5" s="206" t="s">
        <v>50</v>
      </c>
      <c r="E5" s="202" t="s">
        <v>51</v>
      </c>
      <c r="F5" s="203"/>
      <c r="G5" s="206" t="s">
        <v>49</v>
      </c>
      <c r="H5" s="206" t="s">
        <v>50</v>
      </c>
      <c r="I5" s="202" t="s">
        <v>48</v>
      </c>
      <c r="J5" s="203"/>
      <c r="K5" s="206" t="s">
        <v>49</v>
      </c>
      <c r="L5" s="206" t="s">
        <v>50</v>
      </c>
      <c r="M5" s="202" t="s">
        <v>52</v>
      </c>
      <c r="N5" s="203"/>
      <c r="O5" s="206" t="s">
        <v>49</v>
      </c>
      <c r="P5" s="206" t="s">
        <v>50</v>
      </c>
      <c r="Q5" s="202" t="s">
        <v>48</v>
      </c>
      <c r="R5" s="203"/>
      <c r="S5" s="206" t="s">
        <v>49</v>
      </c>
      <c r="T5" s="206" t="s">
        <v>50</v>
      </c>
    </row>
    <row r="6" spans="1:20">
      <c r="A6" s="204"/>
      <c r="B6" s="205"/>
      <c r="C6" s="207"/>
      <c r="D6" s="207"/>
      <c r="E6" s="204"/>
      <c r="F6" s="205"/>
      <c r="G6" s="207"/>
      <c r="H6" s="207"/>
      <c r="I6" s="204"/>
      <c r="J6" s="205"/>
      <c r="K6" s="207"/>
      <c r="L6" s="207"/>
      <c r="M6" s="204"/>
      <c r="N6" s="205"/>
      <c r="O6" s="207"/>
      <c r="P6" s="207"/>
      <c r="Q6" s="204"/>
      <c r="R6" s="205"/>
      <c r="S6" s="207"/>
      <c r="T6" s="207"/>
    </row>
    <row r="7" spans="1:20">
      <c r="A7" s="197" t="s">
        <v>243</v>
      </c>
      <c r="B7" s="198"/>
      <c r="C7" s="201">
        <v>180</v>
      </c>
      <c r="D7" s="201">
        <v>180</v>
      </c>
      <c r="E7" s="197" t="s">
        <v>53</v>
      </c>
      <c r="F7" s="198"/>
      <c r="G7" s="201">
        <v>180</v>
      </c>
      <c r="H7" s="201">
        <v>180</v>
      </c>
      <c r="I7" s="197" t="s">
        <v>54</v>
      </c>
      <c r="J7" s="198"/>
      <c r="K7" s="201">
        <v>180</v>
      </c>
      <c r="L7" s="201">
        <v>180</v>
      </c>
      <c r="M7" s="197" t="s">
        <v>55</v>
      </c>
      <c r="N7" s="198"/>
      <c r="O7" s="201">
        <v>180</v>
      </c>
      <c r="P7" s="201">
        <v>180</v>
      </c>
      <c r="Q7" s="197" t="s">
        <v>56</v>
      </c>
      <c r="R7" s="198"/>
      <c r="S7" s="201">
        <v>180</v>
      </c>
      <c r="T7" s="201">
        <v>180</v>
      </c>
    </row>
    <row r="8" spans="1:20">
      <c r="A8" s="199"/>
      <c r="B8" s="200"/>
      <c r="C8" s="201"/>
      <c r="D8" s="201"/>
      <c r="E8" s="199"/>
      <c r="F8" s="200"/>
      <c r="G8" s="201"/>
      <c r="H8" s="201"/>
      <c r="I8" s="199"/>
      <c r="J8" s="200"/>
      <c r="K8" s="201"/>
      <c r="L8" s="201"/>
      <c r="M8" s="199"/>
      <c r="N8" s="200"/>
      <c r="O8" s="201"/>
      <c r="P8" s="201"/>
      <c r="Q8" s="199"/>
      <c r="R8" s="200"/>
      <c r="S8" s="201"/>
      <c r="T8" s="201"/>
    </row>
    <row r="9" spans="1:20">
      <c r="A9" s="197" t="s">
        <v>57</v>
      </c>
      <c r="B9" s="198"/>
      <c r="C9" s="211">
        <v>180</v>
      </c>
      <c r="D9" s="213">
        <v>180</v>
      </c>
      <c r="E9" s="197" t="s">
        <v>58</v>
      </c>
      <c r="F9" s="198"/>
      <c r="G9" s="211">
        <v>180</v>
      </c>
      <c r="H9" s="213">
        <v>180</v>
      </c>
      <c r="I9" s="221" t="s">
        <v>59</v>
      </c>
      <c r="J9" s="221"/>
      <c r="K9" s="211">
        <v>180</v>
      </c>
      <c r="L9" s="213">
        <v>180</v>
      </c>
      <c r="M9" s="197" t="s">
        <v>58</v>
      </c>
      <c r="N9" s="198"/>
      <c r="O9" s="211">
        <v>180</v>
      </c>
      <c r="P9" s="213">
        <v>180</v>
      </c>
      <c r="Q9" s="221" t="s">
        <v>60</v>
      </c>
      <c r="R9" s="221"/>
      <c r="S9" s="211">
        <v>180</v>
      </c>
      <c r="T9" s="213">
        <v>180</v>
      </c>
    </row>
    <row r="10" spans="1:20">
      <c r="A10" s="199"/>
      <c r="B10" s="200"/>
      <c r="C10" s="212"/>
      <c r="D10" s="214"/>
      <c r="E10" s="199"/>
      <c r="F10" s="200"/>
      <c r="G10" s="212"/>
      <c r="H10" s="214"/>
      <c r="I10" s="221"/>
      <c r="J10" s="221"/>
      <c r="K10" s="212"/>
      <c r="L10" s="214"/>
      <c r="M10" s="199"/>
      <c r="N10" s="200"/>
      <c r="O10" s="212"/>
      <c r="P10" s="214"/>
      <c r="Q10" s="221"/>
      <c r="R10" s="221"/>
      <c r="S10" s="212"/>
      <c r="T10" s="214"/>
    </row>
    <row r="11" spans="1:20">
      <c r="A11" s="215" t="s">
        <v>61</v>
      </c>
      <c r="B11" s="216"/>
      <c r="C11" s="219" t="s">
        <v>62</v>
      </c>
      <c r="D11" s="213" t="s">
        <v>63</v>
      </c>
      <c r="E11" s="215" t="s">
        <v>64</v>
      </c>
      <c r="F11" s="216"/>
      <c r="G11" s="219" t="s">
        <v>65</v>
      </c>
      <c r="H11" s="213" t="s">
        <v>66</v>
      </c>
      <c r="I11" s="197" t="s">
        <v>67</v>
      </c>
      <c r="J11" s="198"/>
      <c r="K11" s="219" t="s">
        <v>62</v>
      </c>
      <c r="L11" s="213" t="s">
        <v>63</v>
      </c>
      <c r="M11" s="215" t="s">
        <v>64</v>
      </c>
      <c r="N11" s="216"/>
      <c r="O11" s="219" t="s">
        <v>65</v>
      </c>
      <c r="P11" s="213" t="s">
        <v>66</v>
      </c>
      <c r="Q11" s="197" t="s">
        <v>247</v>
      </c>
      <c r="R11" s="198"/>
      <c r="S11" s="219" t="s">
        <v>62</v>
      </c>
      <c r="T11" s="213" t="s">
        <v>63</v>
      </c>
    </row>
    <row r="12" spans="1:20">
      <c r="A12" s="217"/>
      <c r="B12" s="218"/>
      <c r="C12" s="220"/>
      <c r="D12" s="214"/>
      <c r="E12" s="217"/>
      <c r="F12" s="218"/>
      <c r="G12" s="220"/>
      <c r="H12" s="214"/>
      <c r="I12" s="199"/>
      <c r="J12" s="200"/>
      <c r="K12" s="220"/>
      <c r="L12" s="214"/>
      <c r="M12" s="217"/>
      <c r="N12" s="218"/>
      <c r="O12" s="220"/>
      <c r="P12" s="214"/>
      <c r="Q12" s="199"/>
      <c r="R12" s="200"/>
      <c r="S12" s="220"/>
      <c r="T12" s="214"/>
    </row>
    <row r="13" spans="1:20">
      <c r="A13" s="215"/>
      <c r="B13" s="216"/>
      <c r="C13" s="211"/>
      <c r="D13" s="213"/>
      <c r="E13" s="215"/>
      <c r="F13" s="216"/>
      <c r="G13" s="211"/>
      <c r="H13" s="213"/>
      <c r="I13" s="215"/>
      <c r="J13" s="216"/>
      <c r="K13" s="211"/>
      <c r="L13" s="213"/>
      <c r="M13" s="234"/>
      <c r="N13" s="235"/>
      <c r="O13" s="211"/>
      <c r="P13" s="213"/>
      <c r="Q13" s="215"/>
      <c r="R13" s="216"/>
      <c r="S13" s="211"/>
      <c r="T13" s="213"/>
    </row>
    <row r="14" spans="1:20">
      <c r="A14" s="217"/>
      <c r="B14" s="218"/>
      <c r="C14" s="212"/>
      <c r="D14" s="214"/>
      <c r="E14" s="217"/>
      <c r="F14" s="218"/>
      <c r="G14" s="212"/>
      <c r="H14" s="214"/>
      <c r="I14" s="217"/>
      <c r="J14" s="218"/>
      <c r="K14" s="212"/>
      <c r="L14" s="214"/>
      <c r="M14" s="236"/>
      <c r="N14" s="237"/>
      <c r="O14" s="212"/>
      <c r="P14" s="214"/>
      <c r="Q14" s="217"/>
      <c r="R14" s="218"/>
      <c r="S14" s="212"/>
      <c r="T14" s="214"/>
    </row>
    <row r="15" spans="1:20">
      <c r="A15" s="222"/>
      <c r="B15" s="223"/>
      <c r="C15" s="92"/>
      <c r="D15" s="93"/>
      <c r="E15" s="224"/>
      <c r="F15" s="225"/>
      <c r="G15" s="92"/>
      <c r="H15" s="93"/>
      <c r="I15" s="222"/>
      <c r="J15" s="223"/>
      <c r="K15" s="92"/>
      <c r="L15" s="93"/>
      <c r="M15" s="222"/>
      <c r="N15" s="223"/>
      <c r="O15" s="92"/>
      <c r="P15" s="93"/>
      <c r="Q15" s="226"/>
      <c r="R15" s="227"/>
      <c r="S15" s="92"/>
      <c r="T15" s="93"/>
    </row>
    <row r="16" spans="1:20">
      <c r="A16" s="228" t="s">
        <v>36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30"/>
    </row>
    <row r="17" spans="1:20">
      <c r="A17" s="231"/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3"/>
    </row>
    <row r="18" spans="1:20">
      <c r="A18" s="224" t="s">
        <v>68</v>
      </c>
      <c r="B18" s="225"/>
      <c r="C18" s="240">
        <v>100</v>
      </c>
      <c r="D18" s="242">
        <v>100</v>
      </c>
      <c r="E18" s="222" t="s">
        <v>25</v>
      </c>
      <c r="F18" s="223"/>
      <c r="G18" s="242">
        <v>180</v>
      </c>
      <c r="H18" s="242">
        <v>180</v>
      </c>
      <c r="I18" s="224" t="s">
        <v>68</v>
      </c>
      <c r="J18" s="225"/>
      <c r="K18" s="240">
        <v>100</v>
      </c>
      <c r="L18" s="242">
        <v>100</v>
      </c>
      <c r="M18" s="222" t="s">
        <v>25</v>
      </c>
      <c r="N18" s="223"/>
      <c r="O18" s="242">
        <v>180</v>
      </c>
      <c r="P18" s="242">
        <v>180</v>
      </c>
      <c r="Q18" s="224" t="s">
        <v>68</v>
      </c>
      <c r="R18" s="225"/>
      <c r="S18" s="240">
        <v>100</v>
      </c>
      <c r="T18" s="242">
        <v>100</v>
      </c>
    </row>
    <row r="19" spans="1:20">
      <c r="A19" s="238"/>
      <c r="B19" s="239"/>
      <c r="C19" s="241"/>
      <c r="D19" s="242"/>
      <c r="E19" s="243"/>
      <c r="F19" s="244"/>
      <c r="G19" s="242"/>
      <c r="H19" s="242"/>
      <c r="I19" s="238"/>
      <c r="J19" s="239"/>
      <c r="K19" s="241"/>
      <c r="L19" s="242"/>
      <c r="M19" s="243"/>
      <c r="N19" s="244"/>
      <c r="O19" s="242"/>
      <c r="P19" s="242"/>
      <c r="Q19" s="238"/>
      <c r="R19" s="239"/>
      <c r="S19" s="241"/>
      <c r="T19" s="242"/>
    </row>
    <row r="20" spans="1:20">
      <c r="A20" s="190" t="s">
        <v>69</v>
      </c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2"/>
    </row>
    <row r="21" spans="1:20">
      <c r="A21" s="193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5"/>
    </row>
    <row r="22" spans="1:20">
      <c r="A22" s="224" t="s">
        <v>70</v>
      </c>
      <c r="B22" s="225"/>
      <c r="C22" s="242">
        <v>40</v>
      </c>
      <c r="D22" s="242">
        <v>60</v>
      </c>
      <c r="E22" s="224" t="s">
        <v>70</v>
      </c>
      <c r="F22" s="225"/>
      <c r="G22" s="242">
        <v>40</v>
      </c>
      <c r="H22" s="242">
        <v>60</v>
      </c>
      <c r="I22" s="224" t="s">
        <v>70</v>
      </c>
      <c r="J22" s="225"/>
      <c r="K22" s="242">
        <v>40</v>
      </c>
      <c r="L22" s="242">
        <v>60</v>
      </c>
      <c r="M22" s="224" t="s">
        <v>70</v>
      </c>
      <c r="N22" s="225"/>
      <c r="O22" s="242">
        <v>40</v>
      </c>
      <c r="P22" s="242">
        <v>60</v>
      </c>
      <c r="Q22" s="224" t="s">
        <v>70</v>
      </c>
      <c r="R22" s="225"/>
      <c r="S22" s="242">
        <v>40</v>
      </c>
      <c r="T22" s="242">
        <v>60</v>
      </c>
    </row>
    <row r="23" spans="1:20">
      <c r="A23" s="238"/>
      <c r="B23" s="239"/>
      <c r="C23" s="242"/>
      <c r="D23" s="242"/>
      <c r="E23" s="238"/>
      <c r="F23" s="239"/>
      <c r="G23" s="242"/>
      <c r="H23" s="242"/>
      <c r="I23" s="238"/>
      <c r="J23" s="239"/>
      <c r="K23" s="242"/>
      <c r="L23" s="242"/>
      <c r="M23" s="238"/>
      <c r="N23" s="239"/>
      <c r="O23" s="242"/>
      <c r="P23" s="242"/>
      <c r="Q23" s="238"/>
      <c r="R23" s="239"/>
      <c r="S23" s="242"/>
      <c r="T23" s="242"/>
    </row>
    <row r="24" spans="1:20">
      <c r="A24" s="224" t="s">
        <v>71</v>
      </c>
      <c r="B24" s="225"/>
      <c r="C24" s="240">
        <v>150</v>
      </c>
      <c r="D24" s="240">
        <v>180</v>
      </c>
      <c r="E24" s="224" t="s">
        <v>72</v>
      </c>
      <c r="F24" s="225"/>
      <c r="G24" s="246">
        <v>150</v>
      </c>
      <c r="H24" s="240">
        <v>180</v>
      </c>
      <c r="I24" s="245" t="s">
        <v>73</v>
      </c>
      <c r="J24" s="245"/>
      <c r="K24" s="240">
        <v>150</v>
      </c>
      <c r="L24" s="240">
        <v>180</v>
      </c>
      <c r="M24" s="245" t="s">
        <v>182</v>
      </c>
      <c r="N24" s="245"/>
      <c r="O24" s="246">
        <v>150</v>
      </c>
      <c r="P24" s="240">
        <v>180</v>
      </c>
      <c r="Q24" s="245" t="s">
        <v>74</v>
      </c>
      <c r="R24" s="245"/>
      <c r="S24" s="240">
        <v>150</v>
      </c>
      <c r="T24" s="240">
        <v>180</v>
      </c>
    </row>
    <row r="25" spans="1:20" ht="22.5" customHeight="1">
      <c r="A25" s="238"/>
      <c r="B25" s="239"/>
      <c r="C25" s="241"/>
      <c r="D25" s="241"/>
      <c r="E25" s="238"/>
      <c r="F25" s="239"/>
      <c r="G25" s="247"/>
      <c r="H25" s="241"/>
      <c r="I25" s="245"/>
      <c r="J25" s="245"/>
      <c r="K25" s="241"/>
      <c r="L25" s="241"/>
      <c r="M25" s="245"/>
      <c r="N25" s="245"/>
      <c r="O25" s="247"/>
      <c r="P25" s="241"/>
      <c r="Q25" s="245"/>
      <c r="R25" s="245"/>
      <c r="S25" s="241"/>
      <c r="T25" s="241"/>
    </row>
    <row r="26" spans="1:20">
      <c r="A26" s="245" t="s">
        <v>186</v>
      </c>
      <c r="B26" s="245"/>
      <c r="C26" s="240">
        <v>60</v>
      </c>
      <c r="D26" s="242">
        <v>80</v>
      </c>
      <c r="E26" s="245" t="s">
        <v>75</v>
      </c>
      <c r="F26" s="245"/>
      <c r="G26" s="240">
        <v>160</v>
      </c>
      <c r="H26" s="242">
        <v>200</v>
      </c>
      <c r="I26" s="245" t="s">
        <v>76</v>
      </c>
      <c r="J26" s="245"/>
      <c r="K26" s="240">
        <v>160</v>
      </c>
      <c r="L26" s="242">
        <v>200</v>
      </c>
      <c r="M26" s="245" t="s">
        <v>161</v>
      </c>
      <c r="N26" s="245"/>
      <c r="O26" s="240">
        <v>80</v>
      </c>
      <c r="P26" s="242">
        <v>100</v>
      </c>
      <c r="Q26" s="245" t="s">
        <v>77</v>
      </c>
      <c r="R26" s="245"/>
      <c r="S26" s="240">
        <v>60</v>
      </c>
      <c r="T26" s="242">
        <v>80</v>
      </c>
    </row>
    <row r="27" spans="1:20">
      <c r="A27" s="245"/>
      <c r="B27" s="245"/>
      <c r="C27" s="241"/>
      <c r="D27" s="242"/>
      <c r="E27" s="245"/>
      <c r="F27" s="245"/>
      <c r="G27" s="241"/>
      <c r="H27" s="242"/>
      <c r="I27" s="245"/>
      <c r="J27" s="245"/>
      <c r="K27" s="241"/>
      <c r="L27" s="242"/>
      <c r="M27" s="245"/>
      <c r="N27" s="245"/>
      <c r="O27" s="241"/>
      <c r="P27" s="242"/>
      <c r="Q27" s="245"/>
      <c r="R27" s="245"/>
      <c r="S27" s="241"/>
      <c r="T27" s="242"/>
    </row>
    <row r="28" spans="1:20" ht="15" customHeight="1">
      <c r="A28" s="224" t="s">
        <v>78</v>
      </c>
      <c r="B28" s="225"/>
      <c r="C28" s="240">
        <v>110</v>
      </c>
      <c r="D28" s="242">
        <v>130</v>
      </c>
      <c r="E28" s="224" t="s">
        <v>79</v>
      </c>
      <c r="F28" s="225"/>
      <c r="G28" s="240">
        <v>180</v>
      </c>
      <c r="H28" s="246">
        <v>180</v>
      </c>
      <c r="I28" s="224" t="s">
        <v>80</v>
      </c>
      <c r="J28" s="225"/>
      <c r="K28" s="240">
        <v>180</v>
      </c>
      <c r="L28" s="242">
        <v>180</v>
      </c>
      <c r="M28" s="224" t="s">
        <v>78</v>
      </c>
      <c r="N28" s="225"/>
      <c r="O28" s="240">
        <v>110</v>
      </c>
      <c r="P28" s="246">
        <v>130</v>
      </c>
      <c r="Q28" s="224" t="s">
        <v>81</v>
      </c>
      <c r="R28" s="225"/>
      <c r="S28" s="240">
        <v>110</v>
      </c>
      <c r="T28" s="242">
        <v>130</v>
      </c>
    </row>
    <row r="29" spans="1:20">
      <c r="A29" s="238"/>
      <c r="B29" s="239"/>
      <c r="C29" s="241"/>
      <c r="D29" s="242"/>
      <c r="E29" s="238"/>
      <c r="F29" s="239"/>
      <c r="G29" s="241"/>
      <c r="H29" s="247"/>
      <c r="I29" s="238"/>
      <c r="J29" s="239"/>
      <c r="K29" s="241"/>
      <c r="L29" s="242"/>
      <c r="M29" s="238"/>
      <c r="N29" s="239"/>
      <c r="O29" s="241"/>
      <c r="P29" s="247"/>
      <c r="Q29" s="238"/>
      <c r="R29" s="239"/>
      <c r="S29" s="241"/>
      <c r="T29" s="242"/>
    </row>
    <row r="30" spans="1:20">
      <c r="A30" s="224" t="s">
        <v>82</v>
      </c>
      <c r="B30" s="225"/>
      <c r="C30" s="240">
        <v>180</v>
      </c>
      <c r="D30" s="242">
        <v>180</v>
      </c>
      <c r="E30" s="222" t="s">
        <v>83</v>
      </c>
      <c r="F30" s="223"/>
      <c r="G30" s="240">
        <v>30</v>
      </c>
      <c r="H30" s="246">
        <v>40</v>
      </c>
      <c r="I30" s="252" t="s">
        <v>83</v>
      </c>
      <c r="J30" s="252"/>
      <c r="K30" s="240">
        <v>30</v>
      </c>
      <c r="L30" s="242">
        <v>40</v>
      </c>
      <c r="M30" s="224" t="s">
        <v>82</v>
      </c>
      <c r="N30" s="225"/>
      <c r="O30" s="240">
        <v>180</v>
      </c>
      <c r="P30" s="246">
        <v>180</v>
      </c>
      <c r="Q30" s="224" t="s">
        <v>84</v>
      </c>
      <c r="R30" s="225"/>
      <c r="S30" s="240">
        <v>180</v>
      </c>
      <c r="T30" s="242">
        <v>180</v>
      </c>
    </row>
    <row r="31" spans="1:20">
      <c r="A31" s="238"/>
      <c r="B31" s="239"/>
      <c r="C31" s="241"/>
      <c r="D31" s="242"/>
      <c r="E31" s="243"/>
      <c r="F31" s="244"/>
      <c r="G31" s="241"/>
      <c r="H31" s="247"/>
      <c r="I31" s="252"/>
      <c r="J31" s="252"/>
      <c r="K31" s="241"/>
      <c r="L31" s="242"/>
      <c r="M31" s="238"/>
      <c r="N31" s="239"/>
      <c r="O31" s="241"/>
      <c r="P31" s="247"/>
      <c r="Q31" s="238"/>
      <c r="R31" s="239"/>
      <c r="S31" s="241"/>
      <c r="T31" s="242"/>
    </row>
    <row r="32" spans="1:20">
      <c r="A32" s="248" t="s">
        <v>30</v>
      </c>
      <c r="B32" s="249"/>
      <c r="C32" s="240">
        <v>30</v>
      </c>
      <c r="D32" s="242">
        <v>40</v>
      </c>
      <c r="E32" s="222"/>
      <c r="F32" s="223"/>
      <c r="G32" s="240"/>
      <c r="H32" s="246"/>
      <c r="I32" s="252"/>
      <c r="J32" s="252"/>
      <c r="K32" s="240"/>
      <c r="L32" s="242"/>
      <c r="M32" s="248" t="s">
        <v>30</v>
      </c>
      <c r="N32" s="249"/>
      <c r="O32" s="240">
        <v>30</v>
      </c>
      <c r="P32" s="246">
        <v>40</v>
      </c>
      <c r="Q32" s="252" t="s">
        <v>83</v>
      </c>
      <c r="R32" s="252"/>
      <c r="S32" s="240">
        <v>30</v>
      </c>
      <c r="T32" s="242">
        <v>40</v>
      </c>
    </row>
    <row r="33" spans="1:20">
      <c r="A33" s="250"/>
      <c r="B33" s="251"/>
      <c r="C33" s="241"/>
      <c r="D33" s="242"/>
      <c r="E33" s="243"/>
      <c r="F33" s="244"/>
      <c r="G33" s="241"/>
      <c r="H33" s="247"/>
      <c r="I33" s="252"/>
      <c r="J33" s="252"/>
      <c r="K33" s="241"/>
      <c r="L33" s="242"/>
      <c r="M33" s="250"/>
      <c r="N33" s="251"/>
      <c r="O33" s="241"/>
      <c r="P33" s="247"/>
      <c r="Q33" s="252"/>
      <c r="R33" s="252"/>
      <c r="S33" s="241"/>
      <c r="T33" s="242"/>
    </row>
    <row r="34" spans="1:20">
      <c r="A34" s="242"/>
      <c r="B34" s="242"/>
      <c r="C34" s="254"/>
      <c r="D34" s="242"/>
      <c r="E34" s="222"/>
      <c r="F34" s="223"/>
      <c r="G34" s="240"/>
      <c r="H34" s="246"/>
      <c r="I34" s="242"/>
      <c r="J34" s="242"/>
      <c r="K34" s="254"/>
      <c r="L34" s="242"/>
      <c r="M34" s="242"/>
      <c r="N34" s="242"/>
      <c r="O34" s="254"/>
      <c r="P34" s="242"/>
      <c r="Q34" s="242"/>
      <c r="R34" s="242"/>
      <c r="S34" s="254"/>
      <c r="T34" s="242"/>
    </row>
    <row r="35" spans="1:20">
      <c r="A35" s="242"/>
      <c r="B35" s="242"/>
      <c r="C35" s="254"/>
      <c r="D35" s="242"/>
      <c r="E35" s="243"/>
      <c r="F35" s="244"/>
      <c r="G35" s="241"/>
      <c r="H35" s="247"/>
      <c r="I35" s="242"/>
      <c r="J35" s="242"/>
      <c r="K35" s="254"/>
      <c r="L35" s="242"/>
      <c r="M35" s="242"/>
      <c r="N35" s="242"/>
      <c r="O35" s="254"/>
      <c r="P35" s="242"/>
      <c r="Q35" s="242"/>
      <c r="R35" s="242"/>
      <c r="S35" s="254"/>
      <c r="T35" s="242"/>
    </row>
    <row r="36" spans="1:20">
      <c r="A36" s="190" t="s">
        <v>85</v>
      </c>
      <c r="B36" s="191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2"/>
    </row>
    <row r="37" spans="1:20">
      <c r="A37" s="193"/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5"/>
    </row>
    <row r="38" spans="1:20">
      <c r="A38" s="224" t="s">
        <v>86</v>
      </c>
      <c r="B38" s="225"/>
      <c r="C38" s="253" t="s">
        <v>87</v>
      </c>
      <c r="D38" s="253" t="s">
        <v>88</v>
      </c>
      <c r="E38" s="224" t="s">
        <v>70</v>
      </c>
      <c r="F38" s="225"/>
      <c r="G38" s="242">
        <v>40</v>
      </c>
      <c r="H38" s="242">
        <v>60</v>
      </c>
      <c r="I38" s="224" t="s">
        <v>89</v>
      </c>
      <c r="J38" s="225"/>
      <c r="K38" s="253" t="s">
        <v>121</v>
      </c>
      <c r="L38" s="253" t="s">
        <v>185</v>
      </c>
      <c r="M38" s="222" t="s">
        <v>91</v>
      </c>
      <c r="N38" s="223"/>
      <c r="O38" s="240">
        <v>50</v>
      </c>
      <c r="P38" s="242">
        <v>70</v>
      </c>
      <c r="Q38" s="224" t="s">
        <v>92</v>
      </c>
      <c r="R38" s="225"/>
      <c r="S38" s="253" t="s">
        <v>369</v>
      </c>
      <c r="T38" s="253" t="s">
        <v>361</v>
      </c>
    </row>
    <row r="39" spans="1:20" ht="24.75" customHeight="1">
      <c r="A39" s="238"/>
      <c r="B39" s="239"/>
      <c r="C39" s="253"/>
      <c r="D39" s="253"/>
      <c r="E39" s="238"/>
      <c r="F39" s="239"/>
      <c r="G39" s="242"/>
      <c r="H39" s="242"/>
      <c r="I39" s="238"/>
      <c r="J39" s="239"/>
      <c r="K39" s="253"/>
      <c r="L39" s="253"/>
      <c r="M39" s="243"/>
      <c r="N39" s="244"/>
      <c r="O39" s="241"/>
      <c r="P39" s="242"/>
      <c r="Q39" s="238"/>
      <c r="R39" s="239"/>
      <c r="S39" s="253"/>
      <c r="T39" s="253"/>
    </row>
    <row r="40" spans="1:20">
      <c r="A40" s="224" t="s">
        <v>59</v>
      </c>
      <c r="B40" s="225"/>
      <c r="C40" s="240">
        <v>180</v>
      </c>
      <c r="D40" s="246">
        <v>180</v>
      </c>
      <c r="E40" s="224" t="s">
        <v>93</v>
      </c>
      <c r="F40" s="225"/>
      <c r="G40" s="240">
        <v>50</v>
      </c>
      <c r="H40" s="242">
        <v>50</v>
      </c>
      <c r="I40" s="224" t="s">
        <v>208</v>
      </c>
      <c r="J40" s="225"/>
      <c r="K40" s="240">
        <v>180</v>
      </c>
      <c r="L40" s="246">
        <v>180</v>
      </c>
      <c r="M40" s="224" t="s">
        <v>94</v>
      </c>
      <c r="N40" s="225"/>
      <c r="O40" s="240">
        <v>180</v>
      </c>
      <c r="P40" s="242">
        <v>180</v>
      </c>
      <c r="Q40" s="224" t="s">
        <v>379</v>
      </c>
      <c r="R40" s="225"/>
      <c r="S40" s="240">
        <v>180</v>
      </c>
      <c r="T40" s="242">
        <v>180</v>
      </c>
    </row>
    <row r="41" spans="1:20">
      <c r="A41" s="238"/>
      <c r="B41" s="239"/>
      <c r="C41" s="241"/>
      <c r="D41" s="247"/>
      <c r="E41" s="238"/>
      <c r="F41" s="239"/>
      <c r="G41" s="241"/>
      <c r="H41" s="242"/>
      <c r="I41" s="238"/>
      <c r="J41" s="239"/>
      <c r="K41" s="241"/>
      <c r="L41" s="247"/>
      <c r="M41" s="238"/>
      <c r="N41" s="239"/>
      <c r="O41" s="241"/>
      <c r="P41" s="242"/>
      <c r="Q41" s="238"/>
      <c r="R41" s="239"/>
      <c r="S41" s="241"/>
      <c r="T41" s="242"/>
    </row>
    <row r="42" spans="1:20">
      <c r="A42" s="224" t="s">
        <v>96</v>
      </c>
      <c r="B42" s="225"/>
      <c r="C42" s="240">
        <v>30</v>
      </c>
      <c r="D42" s="242">
        <v>30</v>
      </c>
      <c r="E42" s="252" t="s">
        <v>60</v>
      </c>
      <c r="F42" s="252"/>
      <c r="G42" s="240">
        <v>180</v>
      </c>
      <c r="H42" s="255">
        <v>180</v>
      </c>
      <c r="I42" s="224" t="s">
        <v>97</v>
      </c>
      <c r="J42" s="225"/>
      <c r="K42" s="240">
        <v>30</v>
      </c>
      <c r="L42" s="242">
        <v>40</v>
      </c>
      <c r="M42" s="222"/>
      <c r="N42" s="223"/>
      <c r="O42" s="240"/>
      <c r="P42" s="242"/>
      <c r="Q42" s="224"/>
      <c r="R42" s="225"/>
      <c r="S42" s="240"/>
      <c r="T42" s="242"/>
    </row>
    <row r="43" spans="1:20">
      <c r="A43" s="238"/>
      <c r="B43" s="239"/>
      <c r="C43" s="241"/>
      <c r="D43" s="242"/>
      <c r="E43" s="252"/>
      <c r="F43" s="252"/>
      <c r="G43" s="241"/>
      <c r="H43" s="255"/>
      <c r="I43" s="238"/>
      <c r="J43" s="239"/>
      <c r="K43" s="241"/>
      <c r="L43" s="242"/>
      <c r="M43" s="243"/>
      <c r="N43" s="244"/>
      <c r="O43" s="241"/>
      <c r="P43" s="242"/>
      <c r="Q43" s="238"/>
      <c r="R43" s="239"/>
      <c r="S43" s="241"/>
      <c r="T43" s="242"/>
    </row>
    <row r="44" spans="1:20">
      <c r="A44" s="268"/>
      <c r="B44" s="269"/>
      <c r="C44" s="240"/>
      <c r="D44" s="246"/>
      <c r="E44" s="252" t="s">
        <v>83</v>
      </c>
      <c r="F44" s="252"/>
      <c r="G44" s="240">
        <v>30</v>
      </c>
      <c r="H44" s="255">
        <v>40</v>
      </c>
      <c r="I44" s="222"/>
      <c r="J44" s="223"/>
      <c r="K44" s="267"/>
      <c r="L44" s="262"/>
      <c r="M44" s="262"/>
      <c r="N44" s="262"/>
      <c r="O44" s="262"/>
      <c r="P44" s="262"/>
      <c r="Q44" s="252"/>
      <c r="R44" s="252"/>
      <c r="S44" s="240"/>
      <c r="T44" s="242"/>
    </row>
    <row r="45" spans="1:20">
      <c r="A45" s="270"/>
      <c r="B45" s="271"/>
      <c r="C45" s="241"/>
      <c r="D45" s="247"/>
      <c r="E45" s="252"/>
      <c r="F45" s="252"/>
      <c r="G45" s="241"/>
      <c r="H45" s="255"/>
      <c r="I45" s="243"/>
      <c r="J45" s="244"/>
      <c r="K45" s="267"/>
      <c r="L45" s="262"/>
      <c r="M45" s="262"/>
      <c r="N45" s="262"/>
      <c r="O45" s="262"/>
      <c r="P45" s="262"/>
      <c r="Q45" s="252"/>
      <c r="R45" s="252"/>
      <c r="S45" s="241"/>
      <c r="T45" s="242"/>
    </row>
    <row r="46" spans="1:20">
      <c r="A46" s="256"/>
      <c r="B46" s="257"/>
      <c r="C46" s="262"/>
      <c r="D46" s="262"/>
      <c r="E46" s="224" t="s">
        <v>97</v>
      </c>
      <c r="F46" s="225"/>
      <c r="G46" s="240">
        <v>30</v>
      </c>
      <c r="H46" s="242">
        <v>40</v>
      </c>
      <c r="I46" s="266"/>
      <c r="J46" s="266"/>
      <c r="K46" s="262"/>
      <c r="L46" s="262"/>
      <c r="M46" s="262"/>
      <c r="N46" s="262"/>
      <c r="O46" s="262"/>
      <c r="P46" s="262"/>
      <c r="Q46" s="252"/>
      <c r="R46" s="252"/>
      <c r="S46" s="240"/>
      <c r="T46" s="242"/>
    </row>
    <row r="47" spans="1:20" ht="14.25" customHeight="1">
      <c r="A47" s="258"/>
      <c r="B47" s="259"/>
      <c r="C47" s="262"/>
      <c r="D47" s="262"/>
      <c r="E47" s="263"/>
      <c r="F47" s="264"/>
      <c r="G47" s="265"/>
      <c r="H47" s="242"/>
      <c r="I47" s="266"/>
      <c r="J47" s="266"/>
      <c r="K47" s="262"/>
      <c r="L47" s="262"/>
      <c r="M47" s="262"/>
      <c r="N47" s="262"/>
      <c r="O47" s="262"/>
      <c r="P47" s="262"/>
      <c r="Q47" s="252"/>
      <c r="R47" s="252"/>
      <c r="S47" s="265"/>
      <c r="T47" s="242"/>
    </row>
    <row r="48" spans="1:20" hidden="1">
      <c r="A48" s="260"/>
      <c r="B48" s="261"/>
      <c r="C48" s="262"/>
      <c r="D48" s="262"/>
      <c r="E48" s="238"/>
      <c r="F48" s="239"/>
      <c r="G48" s="241"/>
      <c r="H48" s="242"/>
      <c r="I48" s="262"/>
      <c r="J48" s="262"/>
      <c r="K48" s="262"/>
      <c r="L48" s="262"/>
      <c r="M48" s="262"/>
      <c r="N48" s="262"/>
      <c r="O48" s="262"/>
      <c r="P48" s="262"/>
      <c r="Q48" s="252"/>
      <c r="R48" s="252"/>
      <c r="S48" s="241"/>
      <c r="T48" s="242"/>
    </row>
    <row r="49" spans="1:20">
      <c r="A49" s="262"/>
      <c r="B49" s="262"/>
      <c r="C49" s="262"/>
      <c r="D49" s="262"/>
      <c r="E49" s="278"/>
      <c r="F49" s="278"/>
      <c r="G49" s="240"/>
      <c r="H49" s="242"/>
      <c r="I49" s="262"/>
      <c r="J49" s="262"/>
      <c r="K49" s="262"/>
      <c r="L49" s="262"/>
      <c r="M49" s="262"/>
      <c r="N49" s="262"/>
      <c r="O49" s="262"/>
      <c r="P49" s="262"/>
      <c r="Q49" s="278"/>
      <c r="R49" s="278"/>
      <c r="S49" s="240"/>
      <c r="T49" s="242"/>
    </row>
    <row r="50" spans="1:20">
      <c r="A50" s="262"/>
      <c r="B50" s="262"/>
      <c r="C50" s="262"/>
      <c r="D50" s="262"/>
      <c r="E50" s="278"/>
      <c r="F50" s="278"/>
      <c r="G50" s="241"/>
      <c r="H50" s="242"/>
      <c r="I50" s="262"/>
      <c r="J50" s="262"/>
      <c r="K50" s="262"/>
      <c r="L50" s="262"/>
      <c r="M50" s="262"/>
      <c r="N50" s="262"/>
      <c r="O50" s="262"/>
      <c r="P50" s="262"/>
      <c r="Q50" s="278"/>
      <c r="R50" s="278"/>
      <c r="S50" s="241"/>
      <c r="T50" s="242"/>
    </row>
    <row r="53" spans="1:20" ht="0.75" customHeight="1"/>
    <row r="54" spans="1:20" hidden="1"/>
    <row r="55" spans="1:20" hidden="1"/>
    <row r="56" spans="1:20" hidden="1"/>
    <row r="57" spans="1:20" hidden="1"/>
    <row r="58" spans="1:20" hidden="1"/>
    <row r="59" spans="1:20" hidden="1"/>
    <row r="60" spans="1:20" hidden="1"/>
    <row r="61" spans="1:20" hidden="1"/>
    <row r="62" spans="1:20" hidden="1"/>
    <row r="63" spans="1:20" hidden="1"/>
    <row r="64" spans="1:20" hidden="1"/>
    <row r="65" spans="1:20" hidden="1"/>
    <row r="66" spans="1:20" hidden="1"/>
    <row r="67" spans="1:20" hidden="1"/>
    <row r="68" spans="1:20">
      <c r="A68" s="272" t="s">
        <v>98</v>
      </c>
      <c r="B68" s="273"/>
      <c r="C68" s="273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4"/>
    </row>
    <row r="69" spans="1:20">
      <c r="A69" s="275"/>
      <c r="B69" s="276"/>
      <c r="C69" s="276"/>
      <c r="D69" s="276"/>
      <c r="E69" s="276"/>
      <c r="F69" s="276"/>
      <c r="G69" s="276"/>
      <c r="H69" s="276"/>
      <c r="I69" s="276"/>
      <c r="J69" s="276"/>
      <c r="K69" s="276"/>
      <c r="L69" s="276"/>
      <c r="M69" s="276"/>
      <c r="N69" s="276"/>
      <c r="O69" s="276"/>
      <c r="P69" s="276"/>
      <c r="Q69" s="276"/>
      <c r="R69" s="276"/>
      <c r="S69" s="276"/>
      <c r="T69" s="277"/>
    </row>
    <row r="70" spans="1:20">
      <c r="A70" s="196" t="s">
        <v>99</v>
      </c>
      <c r="B70" s="196"/>
      <c r="C70" s="196"/>
      <c r="D70" s="196"/>
      <c r="E70" s="196" t="s">
        <v>100</v>
      </c>
      <c r="F70" s="196"/>
      <c r="G70" s="196"/>
      <c r="H70" s="196"/>
      <c r="I70" s="196" t="s">
        <v>101</v>
      </c>
      <c r="J70" s="196"/>
      <c r="K70" s="196"/>
      <c r="L70" s="196"/>
      <c r="M70" s="196" t="s">
        <v>102</v>
      </c>
      <c r="N70" s="196"/>
      <c r="O70" s="196"/>
      <c r="P70" s="196"/>
      <c r="Q70" s="196" t="s">
        <v>103</v>
      </c>
      <c r="R70" s="196"/>
      <c r="S70" s="196"/>
      <c r="T70" s="196"/>
    </row>
    <row r="71" spans="1:20" ht="18">
      <c r="A71" s="208" t="s">
        <v>47</v>
      </c>
      <c r="B71" s="209"/>
      <c r="C71" s="209"/>
      <c r="D71" s="209"/>
      <c r="E71" s="209"/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10"/>
    </row>
    <row r="72" spans="1:20">
      <c r="A72" s="281" t="s">
        <v>48</v>
      </c>
      <c r="B72" s="282"/>
      <c r="C72" s="206" t="s">
        <v>49</v>
      </c>
      <c r="D72" s="206" t="s">
        <v>50</v>
      </c>
      <c r="E72" s="281" t="s">
        <v>51</v>
      </c>
      <c r="F72" s="282"/>
      <c r="G72" s="206" t="s">
        <v>49</v>
      </c>
      <c r="H72" s="206" t="s">
        <v>50</v>
      </c>
      <c r="I72" s="281" t="s">
        <v>48</v>
      </c>
      <c r="J72" s="282"/>
      <c r="K72" s="206" t="s">
        <v>49</v>
      </c>
      <c r="L72" s="206" t="s">
        <v>50</v>
      </c>
      <c r="M72" s="281" t="s">
        <v>52</v>
      </c>
      <c r="N72" s="282"/>
      <c r="O72" s="206" t="s">
        <v>49</v>
      </c>
      <c r="P72" s="206" t="s">
        <v>50</v>
      </c>
      <c r="Q72" s="281" t="s">
        <v>48</v>
      </c>
      <c r="R72" s="282"/>
      <c r="S72" s="206" t="s">
        <v>49</v>
      </c>
      <c r="T72" s="206" t="s">
        <v>50</v>
      </c>
    </row>
    <row r="73" spans="1:20">
      <c r="A73" s="283"/>
      <c r="B73" s="284"/>
      <c r="C73" s="207"/>
      <c r="D73" s="207"/>
      <c r="E73" s="283"/>
      <c r="F73" s="284"/>
      <c r="G73" s="207"/>
      <c r="H73" s="207"/>
      <c r="I73" s="283"/>
      <c r="J73" s="284"/>
      <c r="K73" s="207"/>
      <c r="L73" s="207"/>
      <c r="M73" s="283"/>
      <c r="N73" s="284"/>
      <c r="O73" s="207"/>
      <c r="P73" s="207"/>
      <c r="Q73" s="283"/>
      <c r="R73" s="284"/>
      <c r="S73" s="207"/>
      <c r="T73" s="207"/>
    </row>
    <row r="74" spans="1:20">
      <c r="A74" s="279" t="s">
        <v>104</v>
      </c>
      <c r="B74" s="279"/>
      <c r="C74" s="242">
        <v>180</v>
      </c>
      <c r="D74" s="242">
        <v>180</v>
      </c>
      <c r="E74" s="280" t="s">
        <v>105</v>
      </c>
      <c r="F74" s="280"/>
      <c r="G74" s="242">
        <v>180</v>
      </c>
      <c r="H74" s="242">
        <v>180</v>
      </c>
      <c r="I74" s="224" t="s">
        <v>106</v>
      </c>
      <c r="J74" s="225"/>
      <c r="K74" s="242">
        <v>180</v>
      </c>
      <c r="L74" s="242">
        <v>180</v>
      </c>
      <c r="M74" s="224" t="s">
        <v>107</v>
      </c>
      <c r="N74" s="225"/>
      <c r="O74" s="242">
        <v>180</v>
      </c>
      <c r="P74" s="242">
        <v>180</v>
      </c>
      <c r="Q74" s="224" t="s">
        <v>108</v>
      </c>
      <c r="R74" s="225"/>
      <c r="S74" s="242">
        <v>180</v>
      </c>
      <c r="T74" s="242">
        <v>180</v>
      </c>
    </row>
    <row r="75" spans="1:20">
      <c r="A75" s="279"/>
      <c r="B75" s="279"/>
      <c r="C75" s="242"/>
      <c r="D75" s="242"/>
      <c r="E75" s="280"/>
      <c r="F75" s="280"/>
      <c r="G75" s="242"/>
      <c r="H75" s="242"/>
      <c r="I75" s="238"/>
      <c r="J75" s="239"/>
      <c r="K75" s="242"/>
      <c r="L75" s="242"/>
      <c r="M75" s="238"/>
      <c r="N75" s="239"/>
      <c r="O75" s="242"/>
      <c r="P75" s="242"/>
      <c r="Q75" s="238"/>
      <c r="R75" s="239"/>
      <c r="S75" s="242"/>
      <c r="T75" s="242"/>
    </row>
    <row r="76" spans="1:20">
      <c r="A76" s="224" t="s">
        <v>60</v>
      </c>
      <c r="B76" s="225"/>
      <c r="C76" s="240">
        <v>180</v>
      </c>
      <c r="D76" s="246">
        <v>180</v>
      </c>
      <c r="E76" s="224" t="s">
        <v>58</v>
      </c>
      <c r="F76" s="225"/>
      <c r="G76" s="240">
        <v>180</v>
      </c>
      <c r="H76" s="246">
        <v>180</v>
      </c>
      <c r="I76" s="224" t="s">
        <v>376</v>
      </c>
      <c r="J76" s="225"/>
      <c r="K76" s="240">
        <v>180</v>
      </c>
      <c r="L76" s="246">
        <v>180</v>
      </c>
      <c r="M76" s="252" t="s">
        <v>60</v>
      </c>
      <c r="N76" s="252"/>
      <c r="O76" s="240">
        <v>180</v>
      </c>
      <c r="P76" s="246">
        <v>180</v>
      </c>
      <c r="Q76" s="278" t="s">
        <v>59</v>
      </c>
      <c r="R76" s="278"/>
      <c r="S76" s="240">
        <v>180</v>
      </c>
      <c r="T76" s="246">
        <v>180</v>
      </c>
    </row>
    <row r="77" spans="1:20">
      <c r="A77" s="238"/>
      <c r="B77" s="239"/>
      <c r="C77" s="241"/>
      <c r="D77" s="247"/>
      <c r="E77" s="238"/>
      <c r="F77" s="239"/>
      <c r="G77" s="241"/>
      <c r="H77" s="247"/>
      <c r="I77" s="238"/>
      <c r="J77" s="239"/>
      <c r="K77" s="241"/>
      <c r="L77" s="247"/>
      <c r="M77" s="252"/>
      <c r="N77" s="252"/>
      <c r="O77" s="241"/>
      <c r="P77" s="247"/>
      <c r="Q77" s="278"/>
      <c r="R77" s="278"/>
      <c r="S77" s="241"/>
      <c r="T77" s="247"/>
    </row>
    <row r="78" spans="1:20">
      <c r="A78" s="222" t="s">
        <v>61</v>
      </c>
      <c r="B78" s="223"/>
      <c r="C78" s="285" t="s">
        <v>62</v>
      </c>
      <c r="D78" s="246" t="s">
        <v>63</v>
      </c>
      <c r="E78" s="222" t="s">
        <v>64</v>
      </c>
      <c r="F78" s="223"/>
      <c r="G78" s="285" t="s">
        <v>65</v>
      </c>
      <c r="H78" s="246" t="s">
        <v>66</v>
      </c>
      <c r="I78" s="222" t="s">
        <v>61</v>
      </c>
      <c r="J78" s="223"/>
      <c r="K78" s="285" t="s">
        <v>62</v>
      </c>
      <c r="L78" s="246" t="s">
        <v>63</v>
      </c>
      <c r="M78" s="224" t="s">
        <v>110</v>
      </c>
      <c r="N78" s="225"/>
      <c r="O78" s="285" t="s">
        <v>65</v>
      </c>
      <c r="P78" s="246" t="s">
        <v>66</v>
      </c>
      <c r="Q78" s="222" t="s">
        <v>61</v>
      </c>
      <c r="R78" s="223"/>
      <c r="S78" s="285" t="s">
        <v>62</v>
      </c>
      <c r="T78" s="246" t="s">
        <v>63</v>
      </c>
    </row>
    <row r="79" spans="1:20">
      <c r="A79" s="243"/>
      <c r="B79" s="244"/>
      <c r="C79" s="286"/>
      <c r="D79" s="247"/>
      <c r="E79" s="243"/>
      <c r="F79" s="244"/>
      <c r="G79" s="286"/>
      <c r="H79" s="247"/>
      <c r="I79" s="243"/>
      <c r="J79" s="244"/>
      <c r="K79" s="286"/>
      <c r="L79" s="247"/>
      <c r="M79" s="238"/>
      <c r="N79" s="239"/>
      <c r="O79" s="286"/>
      <c r="P79" s="247"/>
      <c r="Q79" s="243"/>
      <c r="R79" s="244"/>
      <c r="S79" s="286"/>
      <c r="T79" s="247"/>
    </row>
    <row r="80" spans="1:20">
      <c r="A80" s="222"/>
      <c r="B80" s="223"/>
      <c r="C80" s="240"/>
      <c r="D80" s="246"/>
      <c r="E80" s="222"/>
      <c r="F80" s="223"/>
      <c r="G80" s="240"/>
      <c r="H80" s="246"/>
      <c r="I80" s="222"/>
      <c r="J80" s="223"/>
      <c r="K80" s="240"/>
      <c r="L80" s="242"/>
      <c r="M80" s="252"/>
      <c r="N80" s="252"/>
      <c r="O80" s="240"/>
      <c r="P80" s="242"/>
      <c r="Q80" s="222"/>
      <c r="R80" s="223"/>
      <c r="S80" s="240"/>
      <c r="T80" s="242"/>
    </row>
    <row r="81" spans="1:20">
      <c r="A81" s="243"/>
      <c r="B81" s="244"/>
      <c r="C81" s="241"/>
      <c r="D81" s="247"/>
      <c r="E81" s="243"/>
      <c r="F81" s="244"/>
      <c r="G81" s="241"/>
      <c r="H81" s="247"/>
      <c r="I81" s="243"/>
      <c r="J81" s="244"/>
      <c r="K81" s="241"/>
      <c r="L81" s="242"/>
      <c r="M81" s="252"/>
      <c r="N81" s="252"/>
      <c r="O81" s="241"/>
      <c r="P81" s="242"/>
      <c r="Q81" s="243"/>
      <c r="R81" s="244"/>
      <c r="S81" s="241"/>
      <c r="T81" s="242"/>
    </row>
    <row r="82" spans="1:20">
      <c r="A82" s="222"/>
      <c r="B82" s="223"/>
      <c r="C82" s="240"/>
      <c r="D82" s="246"/>
      <c r="E82" s="222"/>
      <c r="F82" s="223"/>
      <c r="G82" s="240"/>
      <c r="H82" s="246"/>
      <c r="I82" s="278"/>
      <c r="J82" s="278"/>
      <c r="K82" s="240"/>
      <c r="L82" s="242"/>
      <c r="M82" s="278"/>
      <c r="N82" s="278"/>
      <c r="O82" s="240"/>
      <c r="P82" s="242"/>
      <c r="Q82" s="252"/>
      <c r="R82" s="252"/>
      <c r="S82" s="240"/>
      <c r="T82" s="242"/>
    </row>
    <row r="83" spans="1:20">
      <c r="A83" s="243"/>
      <c r="B83" s="244"/>
      <c r="C83" s="241"/>
      <c r="D83" s="247"/>
      <c r="E83" s="243"/>
      <c r="F83" s="244"/>
      <c r="G83" s="241"/>
      <c r="H83" s="247"/>
      <c r="I83" s="278"/>
      <c r="J83" s="278"/>
      <c r="K83" s="241"/>
      <c r="L83" s="242"/>
      <c r="M83" s="278"/>
      <c r="N83" s="278"/>
      <c r="O83" s="241"/>
      <c r="P83" s="242"/>
      <c r="Q83" s="252"/>
      <c r="R83" s="252"/>
      <c r="S83" s="241"/>
      <c r="T83" s="242"/>
    </row>
    <row r="84" spans="1:20">
      <c r="A84" s="228" t="s">
        <v>36</v>
      </c>
      <c r="B84" s="229"/>
      <c r="C84" s="229"/>
      <c r="D84" s="229"/>
      <c r="E84" s="229"/>
      <c r="F84" s="229"/>
      <c r="G84" s="229"/>
      <c r="H84" s="229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30"/>
    </row>
    <row r="85" spans="1:20">
      <c r="A85" s="231"/>
      <c r="B85" s="232"/>
      <c r="C85" s="232"/>
      <c r="D85" s="232"/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  <c r="R85" s="232"/>
      <c r="S85" s="232"/>
      <c r="T85" s="233"/>
    </row>
    <row r="86" spans="1:20">
      <c r="A86" s="224" t="s">
        <v>68</v>
      </c>
      <c r="B86" s="225"/>
      <c r="C86" s="240">
        <v>100</v>
      </c>
      <c r="D86" s="242">
        <v>100</v>
      </c>
      <c r="E86" s="222" t="s">
        <v>25</v>
      </c>
      <c r="F86" s="223"/>
      <c r="G86" s="240">
        <v>180</v>
      </c>
      <c r="H86" s="242">
        <v>180</v>
      </c>
      <c r="I86" s="224" t="s">
        <v>68</v>
      </c>
      <c r="J86" s="225"/>
      <c r="K86" s="240">
        <v>100</v>
      </c>
      <c r="L86" s="242">
        <v>100</v>
      </c>
      <c r="M86" s="222" t="s">
        <v>25</v>
      </c>
      <c r="N86" s="223"/>
      <c r="O86" s="240">
        <v>180</v>
      </c>
      <c r="P86" s="242">
        <v>180</v>
      </c>
      <c r="Q86" s="224" t="s">
        <v>68</v>
      </c>
      <c r="R86" s="225"/>
      <c r="S86" s="240">
        <v>100</v>
      </c>
      <c r="T86" s="242">
        <v>100</v>
      </c>
    </row>
    <row r="87" spans="1:20">
      <c r="A87" s="238"/>
      <c r="B87" s="239"/>
      <c r="C87" s="241"/>
      <c r="D87" s="242"/>
      <c r="E87" s="243"/>
      <c r="F87" s="244"/>
      <c r="G87" s="241"/>
      <c r="H87" s="242"/>
      <c r="I87" s="238"/>
      <c r="J87" s="239"/>
      <c r="K87" s="241"/>
      <c r="L87" s="242"/>
      <c r="M87" s="243"/>
      <c r="N87" s="244"/>
      <c r="O87" s="241"/>
      <c r="P87" s="242"/>
      <c r="Q87" s="238"/>
      <c r="R87" s="239"/>
      <c r="S87" s="241"/>
      <c r="T87" s="242"/>
    </row>
    <row r="88" spans="1:20">
      <c r="A88" s="190" t="s">
        <v>69</v>
      </c>
      <c r="B88" s="191"/>
      <c r="C88" s="191"/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1"/>
      <c r="S88" s="191"/>
      <c r="T88" s="192"/>
    </row>
    <row r="89" spans="1:20">
      <c r="A89" s="193"/>
      <c r="B89" s="194"/>
      <c r="C89" s="194"/>
      <c r="D89" s="194"/>
      <c r="E89" s="194"/>
      <c r="F89" s="194"/>
      <c r="G89" s="194"/>
      <c r="H89" s="194"/>
      <c r="I89" s="194"/>
      <c r="J89" s="194"/>
      <c r="K89" s="194"/>
      <c r="L89" s="194"/>
      <c r="M89" s="194"/>
      <c r="N89" s="194"/>
      <c r="O89" s="194"/>
      <c r="P89" s="194"/>
      <c r="Q89" s="194"/>
      <c r="R89" s="194"/>
      <c r="S89" s="194"/>
      <c r="T89" s="195"/>
    </row>
    <row r="90" spans="1:20">
      <c r="A90" s="224" t="s">
        <v>70</v>
      </c>
      <c r="B90" s="225"/>
      <c r="C90" s="242">
        <v>40</v>
      </c>
      <c r="D90" s="242">
        <v>60</v>
      </c>
      <c r="E90" s="224" t="s">
        <v>70</v>
      </c>
      <c r="F90" s="225"/>
      <c r="G90" s="242">
        <v>40</v>
      </c>
      <c r="H90" s="242">
        <v>60</v>
      </c>
      <c r="I90" s="224" t="s">
        <v>70</v>
      </c>
      <c r="J90" s="225"/>
      <c r="K90" s="242">
        <v>40</v>
      </c>
      <c r="L90" s="242">
        <v>60</v>
      </c>
      <c r="M90" s="224" t="s">
        <v>70</v>
      </c>
      <c r="N90" s="225"/>
      <c r="O90" s="242">
        <v>40</v>
      </c>
      <c r="P90" s="242">
        <v>60</v>
      </c>
      <c r="Q90" s="224" t="s">
        <v>70</v>
      </c>
      <c r="R90" s="225"/>
      <c r="S90" s="242">
        <v>40</v>
      </c>
      <c r="T90" s="242">
        <v>60</v>
      </c>
    </row>
    <row r="91" spans="1:20">
      <c r="A91" s="238"/>
      <c r="B91" s="239"/>
      <c r="C91" s="242"/>
      <c r="D91" s="242"/>
      <c r="E91" s="238"/>
      <c r="F91" s="239"/>
      <c r="G91" s="242"/>
      <c r="H91" s="242"/>
      <c r="I91" s="238"/>
      <c r="J91" s="239"/>
      <c r="K91" s="242"/>
      <c r="L91" s="242"/>
      <c r="M91" s="238"/>
      <c r="N91" s="239"/>
      <c r="O91" s="242"/>
      <c r="P91" s="242"/>
      <c r="Q91" s="238"/>
      <c r="R91" s="239"/>
      <c r="S91" s="242"/>
      <c r="T91" s="242"/>
    </row>
    <row r="92" spans="1:20">
      <c r="A92" s="245" t="s">
        <v>73</v>
      </c>
      <c r="B92" s="245"/>
      <c r="C92" s="246">
        <v>150</v>
      </c>
      <c r="D92" s="240">
        <v>180</v>
      </c>
      <c r="E92" s="224" t="s">
        <v>111</v>
      </c>
      <c r="F92" s="225"/>
      <c r="G92" s="246">
        <v>150</v>
      </c>
      <c r="H92" s="240">
        <v>180</v>
      </c>
      <c r="I92" s="245" t="s">
        <v>112</v>
      </c>
      <c r="J92" s="245"/>
      <c r="K92" s="246">
        <v>150</v>
      </c>
      <c r="L92" s="240">
        <v>180</v>
      </c>
      <c r="M92" s="245" t="s">
        <v>244</v>
      </c>
      <c r="N92" s="245"/>
      <c r="O92" s="240">
        <v>150</v>
      </c>
      <c r="P92" s="240">
        <v>180</v>
      </c>
      <c r="Q92" s="224" t="s">
        <v>113</v>
      </c>
      <c r="R92" s="225"/>
      <c r="S92" s="246">
        <v>150</v>
      </c>
      <c r="T92" s="240">
        <v>180</v>
      </c>
    </row>
    <row r="93" spans="1:20" ht="24" customHeight="1">
      <c r="A93" s="245"/>
      <c r="B93" s="245"/>
      <c r="C93" s="247"/>
      <c r="D93" s="241"/>
      <c r="E93" s="238"/>
      <c r="F93" s="239"/>
      <c r="G93" s="247"/>
      <c r="H93" s="241"/>
      <c r="I93" s="245"/>
      <c r="J93" s="245"/>
      <c r="K93" s="247"/>
      <c r="L93" s="241"/>
      <c r="M93" s="245"/>
      <c r="N93" s="245"/>
      <c r="O93" s="241"/>
      <c r="P93" s="241"/>
      <c r="Q93" s="238"/>
      <c r="R93" s="239"/>
      <c r="S93" s="247"/>
      <c r="T93" s="241"/>
    </row>
    <row r="94" spans="1:20" ht="15" customHeight="1">
      <c r="A94" s="224" t="s">
        <v>114</v>
      </c>
      <c r="B94" s="225"/>
      <c r="C94" s="240">
        <v>60</v>
      </c>
      <c r="D94" s="242">
        <v>80</v>
      </c>
      <c r="E94" s="224" t="s">
        <v>158</v>
      </c>
      <c r="F94" s="225"/>
      <c r="G94" s="240">
        <v>60</v>
      </c>
      <c r="H94" s="242">
        <v>80</v>
      </c>
      <c r="I94" s="245" t="s">
        <v>115</v>
      </c>
      <c r="J94" s="245"/>
      <c r="K94" s="246">
        <v>160</v>
      </c>
      <c r="L94" s="240">
        <v>200</v>
      </c>
      <c r="M94" s="245" t="s">
        <v>116</v>
      </c>
      <c r="N94" s="245"/>
      <c r="O94" s="246">
        <v>60</v>
      </c>
      <c r="P94" s="240">
        <v>80</v>
      </c>
      <c r="Q94" s="248" t="s">
        <v>117</v>
      </c>
      <c r="R94" s="249"/>
      <c r="S94" s="240">
        <v>160</v>
      </c>
      <c r="T94" s="246">
        <v>200</v>
      </c>
    </row>
    <row r="95" spans="1:20" ht="22.5" customHeight="1">
      <c r="A95" s="238"/>
      <c r="B95" s="239"/>
      <c r="C95" s="241"/>
      <c r="D95" s="242"/>
      <c r="E95" s="238"/>
      <c r="F95" s="239"/>
      <c r="G95" s="241"/>
      <c r="H95" s="242"/>
      <c r="I95" s="245"/>
      <c r="J95" s="245"/>
      <c r="K95" s="247"/>
      <c r="L95" s="241"/>
      <c r="M95" s="245"/>
      <c r="N95" s="245"/>
      <c r="O95" s="247"/>
      <c r="P95" s="241"/>
      <c r="Q95" s="250"/>
      <c r="R95" s="251"/>
      <c r="S95" s="241"/>
      <c r="T95" s="247"/>
    </row>
    <row r="96" spans="1:20" ht="15" customHeight="1">
      <c r="A96" s="224" t="s">
        <v>118</v>
      </c>
      <c r="B96" s="225"/>
      <c r="C96" s="240">
        <v>110</v>
      </c>
      <c r="D96" s="246">
        <v>130</v>
      </c>
      <c r="E96" s="224" t="s">
        <v>119</v>
      </c>
      <c r="F96" s="225"/>
      <c r="G96" s="240">
        <v>110</v>
      </c>
      <c r="H96" s="246">
        <v>130</v>
      </c>
      <c r="I96" s="224" t="s">
        <v>377</v>
      </c>
      <c r="J96" s="225"/>
      <c r="K96" s="240">
        <v>180</v>
      </c>
      <c r="L96" s="246">
        <v>180</v>
      </c>
      <c r="M96" s="224" t="s">
        <v>119</v>
      </c>
      <c r="N96" s="225"/>
      <c r="O96" s="240">
        <v>110</v>
      </c>
      <c r="P96" s="246">
        <v>130</v>
      </c>
      <c r="Q96" s="224" t="s">
        <v>84</v>
      </c>
      <c r="R96" s="225"/>
      <c r="S96" s="240">
        <v>180</v>
      </c>
      <c r="T96" s="246">
        <v>180</v>
      </c>
    </row>
    <row r="97" spans="1:20">
      <c r="A97" s="238"/>
      <c r="B97" s="239"/>
      <c r="C97" s="241"/>
      <c r="D97" s="247"/>
      <c r="E97" s="238"/>
      <c r="F97" s="239"/>
      <c r="G97" s="241"/>
      <c r="H97" s="247"/>
      <c r="I97" s="238"/>
      <c r="J97" s="239"/>
      <c r="K97" s="241"/>
      <c r="L97" s="247"/>
      <c r="M97" s="238"/>
      <c r="N97" s="239"/>
      <c r="O97" s="241"/>
      <c r="P97" s="247"/>
      <c r="Q97" s="238"/>
      <c r="R97" s="239"/>
      <c r="S97" s="241"/>
      <c r="T97" s="247"/>
    </row>
    <row r="98" spans="1:20" ht="15" customHeight="1">
      <c r="A98" s="224" t="s">
        <v>80</v>
      </c>
      <c r="B98" s="225"/>
      <c r="C98" s="240">
        <v>180</v>
      </c>
      <c r="D98" s="246">
        <v>180</v>
      </c>
      <c r="E98" s="224" t="s">
        <v>82</v>
      </c>
      <c r="F98" s="225"/>
      <c r="G98" s="240">
        <v>180</v>
      </c>
      <c r="H98" s="246">
        <v>180</v>
      </c>
      <c r="I98" s="252" t="s">
        <v>83</v>
      </c>
      <c r="J98" s="252"/>
      <c r="K98" s="240">
        <v>30</v>
      </c>
      <c r="L98" s="242">
        <v>40</v>
      </c>
      <c r="M98" s="224" t="s">
        <v>80</v>
      </c>
      <c r="N98" s="225"/>
      <c r="O98" s="240">
        <v>180</v>
      </c>
      <c r="P98" s="246">
        <v>180</v>
      </c>
      <c r="Q98" s="252" t="s">
        <v>83</v>
      </c>
      <c r="R98" s="252"/>
      <c r="S98" s="240">
        <v>30</v>
      </c>
      <c r="T98" s="242">
        <v>40</v>
      </c>
    </row>
    <row r="99" spans="1:20">
      <c r="A99" s="238"/>
      <c r="B99" s="239"/>
      <c r="C99" s="241"/>
      <c r="D99" s="247"/>
      <c r="E99" s="238"/>
      <c r="F99" s="239"/>
      <c r="G99" s="241"/>
      <c r="H99" s="247"/>
      <c r="I99" s="252"/>
      <c r="J99" s="252"/>
      <c r="K99" s="241"/>
      <c r="L99" s="242"/>
      <c r="M99" s="238"/>
      <c r="N99" s="239"/>
      <c r="O99" s="241"/>
      <c r="P99" s="247"/>
      <c r="Q99" s="252"/>
      <c r="R99" s="252"/>
      <c r="S99" s="241"/>
      <c r="T99" s="242"/>
    </row>
    <row r="100" spans="1:20" ht="15" customHeight="1">
      <c r="A100" s="252" t="s">
        <v>83</v>
      </c>
      <c r="B100" s="252"/>
      <c r="C100" s="240">
        <v>30</v>
      </c>
      <c r="D100" s="242">
        <v>40</v>
      </c>
      <c r="E100" s="222" t="s">
        <v>83</v>
      </c>
      <c r="F100" s="223"/>
      <c r="G100" s="240">
        <v>30</v>
      </c>
      <c r="H100" s="246">
        <v>40</v>
      </c>
      <c r="I100" s="252"/>
      <c r="J100" s="252"/>
      <c r="K100" s="240"/>
      <c r="L100" s="242"/>
      <c r="M100" s="252" t="s">
        <v>83</v>
      </c>
      <c r="N100" s="252"/>
      <c r="O100" s="240">
        <v>30</v>
      </c>
      <c r="P100" s="246">
        <v>40</v>
      </c>
      <c r="Q100" s="252"/>
      <c r="R100" s="252"/>
      <c r="S100" s="240"/>
      <c r="T100" s="242"/>
    </row>
    <row r="101" spans="1:20">
      <c r="A101" s="252"/>
      <c r="B101" s="252"/>
      <c r="C101" s="241"/>
      <c r="D101" s="242"/>
      <c r="E101" s="243"/>
      <c r="F101" s="244"/>
      <c r="G101" s="241"/>
      <c r="H101" s="247"/>
      <c r="I101" s="252"/>
      <c r="J101" s="252"/>
      <c r="K101" s="241"/>
      <c r="L101" s="242"/>
      <c r="M101" s="252"/>
      <c r="N101" s="252"/>
      <c r="O101" s="241"/>
      <c r="P101" s="247"/>
      <c r="Q101" s="252"/>
      <c r="R101" s="252"/>
      <c r="S101" s="241"/>
      <c r="T101" s="242"/>
    </row>
    <row r="102" spans="1:20">
      <c r="A102" s="190" t="s">
        <v>85</v>
      </c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1"/>
      <c r="M102" s="191"/>
      <c r="N102" s="191"/>
      <c r="O102" s="191"/>
      <c r="P102" s="191"/>
      <c r="Q102" s="191"/>
      <c r="R102" s="191"/>
      <c r="S102" s="191"/>
      <c r="T102" s="192"/>
    </row>
    <row r="103" spans="1:20">
      <c r="A103" s="193"/>
      <c r="B103" s="194"/>
      <c r="C103" s="194"/>
      <c r="D103" s="194"/>
      <c r="E103" s="194"/>
      <c r="F103" s="194"/>
      <c r="G103" s="194"/>
      <c r="H103" s="194"/>
      <c r="I103" s="194"/>
      <c r="J103" s="194"/>
      <c r="K103" s="194"/>
      <c r="L103" s="194"/>
      <c r="M103" s="194"/>
      <c r="N103" s="194"/>
      <c r="O103" s="194"/>
      <c r="P103" s="194"/>
      <c r="Q103" s="194"/>
      <c r="R103" s="194"/>
      <c r="S103" s="194"/>
      <c r="T103" s="195"/>
    </row>
    <row r="104" spans="1:20">
      <c r="A104" s="224" t="s">
        <v>246</v>
      </c>
      <c r="B104" s="225"/>
      <c r="C104" s="253" t="s">
        <v>120</v>
      </c>
      <c r="D104" s="253" t="s">
        <v>121</v>
      </c>
      <c r="E104" s="224" t="s">
        <v>70</v>
      </c>
      <c r="F104" s="225"/>
      <c r="G104" s="242">
        <v>40</v>
      </c>
      <c r="H104" s="242">
        <v>60</v>
      </c>
      <c r="I104" s="224" t="s">
        <v>122</v>
      </c>
      <c r="J104" s="225"/>
      <c r="K104" s="253" t="s">
        <v>123</v>
      </c>
      <c r="L104" s="253" t="s">
        <v>90</v>
      </c>
      <c r="M104" s="224" t="s">
        <v>245</v>
      </c>
      <c r="N104" s="225"/>
      <c r="O104" s="240">
        <v>50</v>
      </c>
      <c r="P104" s="242">
        <v>70</v>
      </c>
      <c r="Q104" s="224" t="s">
        <v>124</v>
      </c>
      <c r="R104" s="225"/>
      <c r="S104" s="242">
        <v>100</v>
      </c>
      <c r="T104" s="242">
        <v>120</v>
      </c>
    </row>
    <row r="105" spans="1:20">
      <c r="A105" s="238"/>
      <c r="B105" s="239"/>
      <c r="C105" s="253"/>
      <c r="D105" s="253"/>
      <c r="E105" s="238"/>
      <c r="F105" s="239"/>
      <c r="G105" s="242"/>
      <c r="H105" s="242"/>
      <c r="I105" s="238"/>
      <c r="J105" s="239"/>
      <c r="K105" s="253"/>
      <c r="L105" s="253"/>
      <c r="M105" s="238"/>
      <c r="N105" s="239"/>
      <c r="O105" s="241"/>
      <c r="P105" s="242"/>
      <c r="Q105" s="238"/>
      <c r="R105" s="239"/>
      <c r="S105" s="242"/>
      <c r="T105" s="242"/>
    </row>
    <row r="106" spans="1:20">
      <c r="A106" s="278" t="s">
        <v>379</v>
      </c>
      <c r="B106" s="278"/>
      <c r="C106" s="240">
        <v>180</v>
      </c>
      <c r="D106" s="242">
        <v>180</v>
      </c>
      <c r="E106" s="224" t="s">
        <v>125</v>
      </c>
      <c r="F106" s="225"/>
      <c r="G106" s="242">
        <v>80</v>
      </c>
      <c r="H106" s="242">
        <v>100</v>
      </c>
      <c r="I106" s="224" t="s">
        <v>208</v>
      </c>
      <c r="J106" s="225"/>
      <c r="K106" s="240">
        <v>180</v>
      </c>
      <c r="L106" s="242">
        <v>180</v>
      </c>
      <c r="M106" s="226" t="s">
        <v>58</v>
      </c>
      <c r="N106" s="227"/>
      <c r="O106" s="240">
        <v>180</v>
      </c>
      <c r="P106" s="242">
        <v>180</v>
      </c>
      <c r="Q106" s="224" t="s">
        <v>94</v>
      </c>
      <c r="R106" s="225"/>
      <c r="S106" s="240">
        <v>180</v>
      </c>
      <c r="T106" s="242">
        <v>180</v>
      </c>
    </row>
    <row r="107" spans="1:20">
      <c r="A107" s="278"/>
      <c r="B107" s="278"/>
      <c r="C107" s="241"/>
      <c r="D107" s="242"/>
      <c r="E107" s="238"/>
      <c r="F107" s="239"/>
      <c r="G107" s="242"/>
      <c r="H107" s="242"/>
      <c r="I107" s="238"/>
      <c r="J107" s="239"/>
      <c r="K107" s="241"/>
      <c r="L107" s="242"/>
      <c r="M107" s="287"/>
      <c r="N107" s="288"/>
      <c r="O107" s="241"/>
      <c r="P107" s="242"/>
      <c r="Q107" s="238"/>
      <c r="R107" s="239"/>
      <c r="S107" s="241"/>
      <c r="T107" s="242"/>
    </row>
    <row r="108" spans="1:20">
      <c r="A108" s="278"/>
      <c r="B108" s="278"/>
      <c r="C108" s="240"/>
      <c r="D108" s="242"/>
      <c r="E108" s="224" t="s">
        <v>59</v>
      </c>
      <c r="F108" s="225"/>
      <c r="G108" s="240">
        <v>180</v>
      </c>
      <c r="H108" s="242">
        <v>180</v>
      </c>
      <c r="I108" s="248"/>
      <c r="J108" s="249"/>
      <c r="K108" s="240"/>
      <c r="L108" s="242"/>
      <c r="M108" s="222"/>
      <c r="N108" s="223"/>
      <c r="O108" s="240"/>
      <c r="P108" s="242"/>
      <c r="Q108" s="248" t="s">
        <v>96</v>
      </c>
      <c r="R108" s="249"/>
      <c r="S108" s="240">
        <v>30</v>
      </c>
      <c r="T108" s="242">
        <v>30</v>
      </c>
    </row>
    <row r="109" spans="1:20">
      <c r="A109" s="278"/>
      <c r="B109" s="278"/>
      <c r="C109" s="241"/>
      <c r="D109" s="242"/>
      <c r="E109" s="238"/>
      <c r="F109" s="239"/>
      <c r="G109" s="241"/>
      <c r="H109" s="242"/>
      <c r="I109" s="250"/>
      <c r="J109" s="251"/>
      <c r="K109" s="241"/>
      <c r="L109" s="242"/>
      <c r="M109" s="243"/>
      <c r="N109" s="244"/>
      <c r="O109" s="241"/>
      <c r="P109" s="242"/>
      <c r="Q109" s="250"/>
      <c r="R109" s="251"/>
      <c r="S109" s="241"/>
      <c r="T109" s="242"/>
    </row>
    <row r="110" spans="1:20">
      <c r="A110" s="262"/>
      <c r="B110" s="262"/>
      <c r="C110" s="262"/>
      <c r="D110" s="262"/>
      <c r="E110" s="278" t="s">
        <v>83</v>
      </c>
      <c r="F110" s="278"/>
      <c r="G110" s="240">
        <v>30</v>
      </c>
      <c r="H110" s="242">
        <v>40</v>
      </c>
      <c r="I110" s="262"/>
      <c r="J110" s="262"/>
      <c r="K110" s="262"/>
      <c r="L110" s="262"/>
      <c r="M110" s="262"/>
      <c r="N110" s="262"/>
      <c r="O110" s="262"/>
      <c r="P110" s="262"/>
      <c r="Q110" s="222"/>
      <c r="R110" s="223"/>
      <c r="S110" s="240"/>
      <c r="T110" s="246"/>
    </row>
    <row r="111" spans="1:20">
      <c r="A111" s="262"/>
      <c r="B111" s="262"/>
      <c r="C111" s="262"/>
      <c r="D111" s="262"/>
      <c r="E111" s="278"/>
      <c r="F111" s="278"/>
      <c r="G111" s="241"/>
      <c r="H111" s="242"/>
      <c r="I111" s="262"/>
      <c r="J111" s="262"/>
      <c r="K111" s="262"/>
      <c r="L111" s="262"/>
      <c r="M111" s="262"/>
      <c r="N111" s="262"/>
      <c r="O111" s="262"/>
      <c r="P111" s="262"/>
      <c r="Q111" s="243"/>
      <c r="R111" s="244"/>
      <c r="S111" s="241"/>
      <c r="T111" s="247"/>
    </row>
    <row r="112" spans="1:20">
      <c r="A112" s="262"/>
      <c r="B112" s="262"/>
      <c r="C112" s="262"/>
      <c r="D112" s="262"/>
      <c r="E112" s="278" t="s">
        <v>97</v>
      </c>
      <c r="F112" s="278"/>
      <c r="G112" s="240">
        <v>30</v>
      </c>
      <c r="H112" s="242">
        <v>40</v>
      </c>
      <c r="I112" s="262"/>
      <c r="J112" s="262"/>
      <c r="K112" s="262"/>
      <c r="L112" s="262"/>
      <c r="M112" s="262"/>
      <c r="N112" s="262"/>
      <c r="O112" s="262"/>
      <c r="P112" s="262"/>
      <c r="Q112" s="278"/>
      <c r="R112" s="278"/>
      <c r="S112" s="240"/>
      <c r="T112" s="242"/>
    </row>
    <row r="113" spans="1:20">
      <c r="A113" s="262"/>
      <c r="B113" s="262"/>
      <c r="C113" s="262"/>
      <c r="D113" s="262"/>
      <c r="E113" s="278"/>
      <c r="F113" s="278"/>
      <c r="G113" s="241"/>
      <c r="H113" s="242"/>
      <c r="I113" s="262"/>
      <c r="J113" s="262"/>
      <c r="K113" s="262"/>
      <c r="L113" s="262"/>
      <c r="M113" s="262"/>
      <c r="N113" s="262"/>
      <c r="O113" s="262"/>
      <c r="P113" s="262"/>
      <c r="Q113" s="278"/>
      <c r="R113" s="278"/>
      <c r="S113" s="241"/>
      <c r="T113" s="242"/>
    </row>
    <row r="114" spans="1:20" ht="16.5" customHeight="1"/>
    <row r="115" spans="1:20" ht="16.5" customHeight="1"/>
    <row r="116" spans="1:20" ht="1.5" customHeight="1"/>
    <row r="117" spans="1:20" ht="16.5" hidden="1" customHeight="1"/>
    <row r="118" spans="1:20" ht="16.5" hidden="1" customHeight="1"/>
    <row r="119" spans="1:20" ht="16.5" hidden="1" customHeight="1"/>
    <row r="120" spans="1:20" ht="16.5" hidden="1" customHeight="1"/>
    <row r="121" spans="1:20" ht="16.5" hidden="1" customHeight="1"/>
    <row r="122" spans="1:20" ht="16.5" hidden="1" customHeight="1"/>
    <row r="123" spans="1:20" hidden="1"/>
    <row r="124" spans="1:20" hidden="1"/>
    <row r="125" spans="1:20" hidden="1"/>
    <row r="126" spans="1:20" hidden="1"/>
    <row r="127" spans="1:20" hidden="1"/>
    <row r="128" spans="1:20" hidden="1"/>
    <row r="129" spans="1:20" hidden="1"/>
    <row r="130" spans="1:20" hidden="1"/>
    <row r="131" spans="1:20">
      <c r="A131" s="272" t="s">
        <v>126</v>
      </c>
      <c r="B131" s="273"/>
      <c r="C131" s="273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4"/>
    </row>
    <row r="132" spans="1:20">
      <c r="A132" s="275"/>
      <c r="B132" s="276"/>
      <c r="C132" s="276"/>
      <c r="D132" s="276"/>
      <c r="E132" s="276"/>
      <c r="F132" s="276"/>
      <c r="G132" s="276"/>
      <c r="H132" s="276"/>
      <c r="I132" s="276"/>
      <c r="J132" s="276"/>
      <c r="K132" s="276"/>
      <c r="L132" s="276"/>
      <c r="M132" s="276"/>
      <c r="N132" s="276"/>
      <c r="O132" s="276"/>
      <c r="P132" s="276"/>
      <c r="Q132" s="276"/>
      <c r="R132" s="276"/>
      <c r="S132" s="276"/>
      <c r="T132" s="277"/>
    </row>
    <row r="133" spans="1:20">
      <c r="A133" s="196" t="s">
        <v>127</v>
      </c>
      <c r="B133" s="196"/>
      <c r="C133" s="196"/>
      <c r="D133" s="196"/>
      <c r="E133" s="196" t="s">
        <v>128</v>
      </c>
      <c r="F133" s="196"/>
      <c r="G133" s="196"/>
      <c r="H133" s="196"/>
      <c r="I133" s="196" t="s">
        <v>129</v>
      </c>
      <c r="J133" s="196"/>
      <c r="K133" s="196"/>
      <c r="L133" s="196"/>
      <c r="M133" s="196" t="s">
        <v>130</v>
      </c>
      <c r="N133" s="196"/>
      <c r="O133" s="196"/>
      <c r="P133" s="196"/>
      <c r="Q133" s="196" t="s">
        <v>131</v>
      </c>
      <c r="R133" s="196"/>
      <c r="S133" s="196"/>
      <c r="T133" s="196"/>
    </row>
    <row r="134" spans="1:20" ht="18">
      <c r="A134" s="208" t="s">
        <v>47</v>
      </c>
      <c r="B134" s="209"/>
      <c r="C134" s="209"/>
      <c r="D134" s="209"/>
      <c r="E134" s="209"/>
      <c r="F134" s="209"/>
      <c r="G134" s="209"/>
      <c r="H134" s="209"/>
      <c r="I134" s="209"/>
      <c r="J134" s="209"/>
      <c r="K134" s="209"/>
      <c r="L134" s="209"/>
      <c r="M134" s="209"/>
      <c r="N134" s="209"/>
      <c r="O134" s="209"/>
      <c r="P134" s="209"/>
      <c r="Q134" s="209"/>
      <c r="R134" s="209"/>
      <c r="S134" s="209"/>
      <c r="T134" s="210"/>
    </row>
    <row r="135" spans="1:20">
      <c r="A135" s="281" t="s">
        <v>48</v>
      </c>
      <c r="B135" s="282"/>
      <c r="C135" s="206" t="s">
        <v>49</v>
      </c>
      <c r="D135" s="206" t="s">
        <v>50</v>
      </c>
      <c r="E135" s="281" t="s">
        <v>52</v>
      </c>
      <c r="F135" s="282"/>
      <c r="G135" s="206" t="s">
        <v>49</v>
      </c>
      <c r="H135" s="206" t="s">
        <v>50</v>
      </c>
      <c r="I135" s="281" t="s">
        <v>48</v>
      </c>
      <c r="J135" s="282"/>
      <c r="K135" s="206" t="s">
        <v>49</v>
      </c>
      <c r="L135" s="206" t="s">
        <v>50</v>
      </c>
      <c r="M135" s="281" t="s">
        <v>52</v>
      </c>
      <c r="N135" s="282"/>
      <c r="O135" s="206" t="s">
        <v>49</v>
      </c>
      <c r="P135" s="206" t="s">
        <v>50</v>
      </c>
      <c r="Q135" s="281" t="s">
        <v>48</v>
      </c>
      <c r="R135" s="282"/>
      <c r="S135" s="206" t="s">
        <v>49</v>
      </c>
      <c r="T135" s="206" t="s">
        <v>50</v>
      </c>
    </row>
    <row r="136" spans="1:20">
      <c r="A136" s="283"/>
      <c r="B136" s="284"/>
      <c r="C136" s="207"/>
      <c r="D136" s="207"/>
      <c r="E136" s="283"/>
      <c r="F136" s="284"/>
      <c r="G136" s="207"/>
      <c r="H136" s="207"/>
      <c r="I136" s="283"/>
      <c r="J136" s="284"/>
      <c r="K136" s="207"/>
      <c r="L136" s="207"/>
      <c r="M136" s="283"/>
      <c r="N136" s="284"/>
      <c r="O136" s="207"/>
      <c r="P136" s="207"/>
      <c r="Q136" s="283"/>
      <c r="R136" s="284"/>
      <c r="S136" s="207"/>
      <c r="T136" s="207"/>
    </row>
    <row r="137" spans="1:20">
      <c r="A137" s="224" t="s">
        <v>132</v>
      </c>
      <c r="B137" s="225"/>
      <c r="C137" s="242">
        <v>150</v>
      </c>
      <c r="D137" s="242">
        <v>180</v>
      </c>
      <c r="E137" s="280" t="s">
        <v>56</v>
      </c>
      <c r="F137" s="280"/>
      <c r="G137" s="242">
        <v>180</v>
      </c>
      <c r="H137" s="242">
        <v>180</v>
      </c>
      <c r="I137" s="224" t="s">
        <v>133</v>
      </c>
      <c r="J137" s="225"/>
      <c r="K137" s="242">
        <v>180</v>
      </c>
      <c r="L137" s="242">
        <v>180</v>
      </c>
      <c r="M137" s="224" t="s">
        <v>105</v>
      </c>
      <c r="N137" s="225"/>
      <c r="O137" s="242">
        <v>180</v>
      </c>
      <c r="P137" s="242">
        <v>180</v>
      </c>
      <c r="Q137" s="224" t="s">
        <v>107</v>
      </c>
      <c r="R137" s="225"/>
      <c r="S137" s="240">
        <v>180</v>
      </c>
      <c r="T137" s="242">
        <v>180</v>
      </c>
    </row>
    <row r="138" spans="1:20">
      <c r="A138" s="238"/>
      <c r="B138" s="239"/>
      <c r="C138" s="242"/>
      <c r="D138" s="242"/>
      <c r="E138" s="280"/>
      <c r="F138" s="280"/>
      <c r="G138" s="242"/>
      <c r="H138" s="242"/>
      <c r="I138" s="238"/>
      <c r="J138" s="239"/>
      <c r="K138" s="242"/>
      <c r="L138" s="242"/>
      <c r="M138" s="238"/>
      <c r="N138" s="239"/>
      <c r="O138" s="242"/>
      <c r="P138" s="242"/>
      <c r="Q138" s="238"/>
      <c r="R138" s="239"/>
      <c r="S138" s="241"/>
      <c r="T138" s="242"/>
    </row>
    <row r="139" spans="1:20">
      <c r="A139" s="224" t="s">
        <v>134</v>
      </c>
      <c r="B139" s="225"/>
      <c r="C139" s="240">
        <v>180</v>
      </c>
      <c r="D139" s="246">
        <v>180</v>
      </c>
      <c r="E139" s="222" t="s">
        <v>109</v>
      </c>
      <c r="F139" s="223"/>
      <c r="G139" s="240">
        <v>180</v>
      </c>
      <c r="H139" s="246">
        <v>180</v>
      </c>
      <c r="I139" s="278" t="s">
        <v>59</v>
      </c>
      <c r="J139" s="278"/>
      <c r="K139" s="240">
        <v>180</v>
      </c>
      <c r="L139" s="246">
        <v>180</v>
      </c>
      <c r="M139" s="224" t="s">
        <v>57</v>
      </c>
      <c r="N139" s="225"/>
      <c r="O139" s="240">
        <v>180</v>
      </c>
      <c r="P139" s="246">
        <v>180</v>
      </c>
      <c r="Q139" s="224" t="s">
        <v>134</v>
      </c>
      <c r="R139" s="225"/>
      <c r="S139" s="240">
        <v>180</v>
      </c>
      <c r="T139" s="246">
        <v>180</v>
      </c>
    </row>
    <row r="140" spans="1:20">
      <c r="A140" s="238"/>
      <c r="B140" s="239"/>
      <c r="C140" s="241"/>
      <c r="D140" s="247"/>
      <c r="E140" s="243"/>
      <c r="F140" s="244"/>
      <c r="G140" s="241"/>
      <c r="H140" s="247"/>
      <c r="I140" s="278"/>
      <c r="J140" s="278"/>
      <c r="K140" s="241"/>
      <c r="L140" s="247"/>
      <c r="M140" s="238"/>
      <c r="N140" s="239"/>
      <c r="O140" s="241"/>
      <c r="P140" s="247"/>
      <c r="Q140" s="238"/>
      <c r="R140" s="239"/>
      <c r="S140" s="241"/>
      <c r="T140" s="247"/>
    </row>
    <row r="141" spans="1:20">
      <c r="A141" s="278" t="s">
        <v>61</v>
      </c>
      <c r="B141" s="278"/>
      <c r="C141" s="285" t="s">
        <v>62</v>
      </c>
      <c r="D141" s="246" t="s">
        <v>63</v>
      </c>
      <c r="E141" s="224" t="s">
        <v>110</v>
      </c>
      <c r="F141" s="225"/>
      <c r="G141" s="285" t="s">
        <v>65</v>
      </c>
      <c r="H141" s="246" t="s">
        <v>66</v>
      </c>
      <c r="I141" s="278" t="s">
        <v>61</v>
      </c>
      <c r="J141" s="278"/>
      <c r="K141" s="285" t="s">
        <v>62</v>
      </c>
      <c r="L141" s="246" t="s">
        <v>63</v>
      </c>
      <c r="M141" s="224" t="s">
        <v>110</v>
      </c>
      <c r="N141" s="225"/>
      <c r="O141" s="285" t="s">
        <v>65</v>
      </c>
      <c r="P141" s="246" t="s">
        <v>66</v>
      </c>
      <c r="Q141" s="278" t="s">
        <v>61</v>
      </c>
      <c r="R141" s="278"/>
      <c r="S141" s="285" t="s">
        <v>62</v>
      </c>
      <c r="T141" s="246" t="s">
        <v>63</v>
      </c>
    </row>
    <row r="142" spans="1:20">
      <c r="A142" s="278"/>
      <c r="B142" s="278"/>
      <c r="C142" s="286"/>
      <c r="D142" s="247"/>
      <c r="E142" s="238"/>
      <c r="F142" s="239"/>
      <c r="G142" s="286"/>
      <c r="H142" s="247"/>
      <c r="I142" s="278"/>
      <c r="J142" s="278"/>
      <c r="K142" s="286"/>
      <c r="L142" s="247"/>
      <c r="M142" s="238"/>
      <c r="N142" s="239"/>
      <c r="O142" s="286"/>
      <c r="P142" s="247"/>
      <c r="Q142" s="278"/>
      <c r="R142" s="278"/>
      <c r="S142" s="286"/>
      <c r="T142" s="247"/>
    </row>
    <row r="143" spans="1:20">
      <c r="A143" s="278"/>
      <c r="B143" s="278"/>
      <c r="C143" s="240"/>
      <c r="D143" s="242"/>
      <c r="E143" s="222"/>
      <c r="F143" s="223"/>
      <c r="G143" s="240"/>
      <c r="H143" s="246"/>
      <c r="I143" s="278"/>
      <c r="J143" s="278"/>
      <c r="K143" s="240"/>
      <c r="L143" s="242"/>
      <c r="M143" s="252"/>
      <c r="N143" s="252"/>
      <c r="O143" s="240"/>
      <c r="P143" s="242"/>
      <c r="Q143" s="222" t="s">
        <v>144</v>
      </c>
      <c r="R143" s="223"/>
      <c r="S143" s="240">
        <v>50</v>
      </c>
      <c r="T143" s="242">
        <v>50</v>
      </c>
    </row>
    <row r="144" spans="1:20">
      <c r="A144" s="278"/>
      <c r="B144" s="278"/>
      <c r="C144" s="241"/>
      <c r="D144" s="242"/>
      <c r="E144" s="243"/>
      <c r="F144" s="244"/>
      <c r="G144" s="241"/>
      <c r="H144" s="247"/>
      <c r="I144" s="278"/>
      <c r="J144" s="278"/>
      <c r="K144" s="241"/>
      <c r="L144" s="242"/>
      <c r="M144" s="252"/>
      <c r="N144" s="252"/>
      <c r="O144" s="241"/>
      <c r="P144" s="242"/>
      <c r="Q144" s="243"/>
      <c r="R144" s="244"/>
      <c r="S144" s="241"/>
      <c r="T144" s="242"/>
    </row>
    <row r="145" spans="1:20">
      <c r="A145" s="278"/>
      <c r="B145" s="278"/>
      <c r="C145" s="240"/>
      <c r="D145" s="242"/>
      <c r="E145" s="222"/>
      <c r="F145" s="223"/>
      <c r="G145" s="240"/>
      <c r="H145" s="246"/>
      <c r="I145" s="278"/>
      <c r="J145" s="278"/>
      <c r="K145" s="240"/>
      <c r="L145" s="242"/>
      <c r="M145" s="252"/>
      <c r="N145" s="252"/>
      <c r="O145" s="240"/>
      <c r="P145" s="242"/>
      <c r="Q145" s="252" t="s">
        <v>83</v>
      </c>
      <c r="R145" s="252"/>
      <c r="S145" s="240">
        <v>30</v>
      </c>
      <c r="T145" s="242">
        <v>40</v>
      </c>
    </row>
    <row r="146" spans="1:20">
      <c r="A146" s="278"/>
      <c r="B146" s="278"/>
      <c r="C146" s="241"/>
      <c r="D146" s="242"/>
      <c r="E146" s="243"/>
      <c r="F146" s="244"/>
      <c r="G146" s="241"/>
      <c r="H146" s="247"/>
      <c r="I146" s="278"/>
      <c r="J146" s="278"/>
      <c r="K146" s="241"/>
      <c r="L146" s="242"/>
      <c r="M146" s="252"/>
      <c r="N146" s="252"/>
      <c r="O146" s="241"/>
      <c r="P146" s="242"/>
      <c r="Q146" s="252"/>
      <c r="R146" s="252"/>
      <c r="S146" s="241"/>
      <c r="T146" s="242"/>
    </row>
    <row r="147" spans="1:20">
      <c r="A147" s="222"/>
      <c r="B147" s="223"/>
      <c r="C147" s="240"/>
      <c r="D147" s="246"/>
      <c r="E147" s="224"/>
      <c r="F147" s="225"/>
      <c r="G147" s="240"/>
      <c r="H147" s="246"/>
      <c r="I147" s="222"/>
      <c r="J147" s="223"/>
      <c r="K147" s="240"/>
      <c r="L147" s="246"/>
      <c r="M147" s="222"/>
      <c r="N147" s="223"/>
      <c r="O147" s="240"/>
      <c r="P147" s="246"/>
      <c r="Q147" s="226"/>
      <c r="R147" s="227"/>
      <c r="S147" s="240"/>
      <c r="T147" s="246"/>
    </row>
    <row r="148" spans="1:20">
      <c r="A148" s="243"/>
      <c r="B148" s="244"/>
      <c r="C148" s="241"/>
      <c r="D148" s="247"/>
      <c r="E148" s="238"/>
      <c r="F148" s="239"/>
      <c r="G148" s="241"/>
      <c r="H148" s="247"/>
      <c r="I148" s="243"/>
      <c r="J148" s="244"/>
      <c r="K148" s="241"/>
      <c r="L148" s="247"/>
      <c r="M148" s="243"/>
      <c r="N148" s="244"/>
      <c r="O148" s="241"/>
      <c r="P148" s="247"/>
      <c r="Q148" s="287"/>
      <c r="R148" s="288"/>
      <c r="S148" s="241"/>
      <c r="T148" s="247"/>
    </row>
    <row r="149" spans="1:20">
      <c r="A149" s="228" t="s">
        <v>36</v>
      </c>
      <c r="B149" s="229"/>
      <c r="C149" s="229"/>
      <c r="D149" s="229"/>
      <c r="E149" s="229"/>
      <c r="F149" s="229"/>
      <c r="G149" s="229"/>
      <c r="H149" s="229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30"/>
    </row>
    <row r="150" spans="1:20">
      <c r="A150" s="231"/>
      <c r="B150" s="232"/>
      <c r="C150" s="232"/>
      <c r="D150" s="232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  <c r="R150" s="232"/>
      <c r="S150" s="232"/>
      <c r="T150" s="233"/>
    </row>
    <row r="151" spans="1:20">
      <c r="A151" s="224" t="s">
        <v>68</v>
      </c>
      <c r="B151" s="225"/>
      <c r="C151" s="240">
        <v>100</v>
      </c>
      <c r="D151" s="242">
        <v>100</v>
      </c>
      <c r="E151" s="222" t="s">
        <v>25</v>
      </c>
      <c r="F151" s="223"/>
      <c r="G151" s="240">
        <v>180</v>
      </c>
      <c r="H151" s="242">
        <v>180</v>
      </c>
      <c r="I151" s="224" t="s">
        <v>68</v>
      </c>
      <c r="J151" s="225"/>
      <c r="K151" s="240">
        <v>100</v>
      </c>
      <c r="L151" s="242">
        <v>100</v>
      </c>
      <c r="M151" s="222" t="s">
        <v>25</v>
      </c>
      <c r="N151" s="223"/>
      <c r="O151" s="240">
        <v>180</v>
      </c>
      <c r="P151" s="242">
        <v>180</v>
      </c>
      <c r="Q151" s="224" t="s">
        <v>68</v>
      </c>
      <c r="R151" s="225"/>
      <c r="S151" s="240">
        <v>100</v>
      </c>
      <c r="T151" s="242">
        <v>100</v>
      </c>
    </row>
    <row r="152" spans="1:20">
      <c r="A152" s="238"/>
      <c r="B152" s="239"/>
      <c r="C152" s="241"/>
      <c r="D152" s="242"/>
      <c r="E152" s="243"/>
      <c r="F152" s="244"/>
      <c r="G152" s="241"/>
      <c r="H152" s="242"/>
      <c r="I152" s="238"/>
      <c r="J152" s="239"/>
      <c r="K152" s="241"/>
      <c r="L152" s="242"/>
      <c r="M152" s="243"/>
      <c r="N152" s="244"/>
      <c r="O152" s="241"/>
      <c r="P152" s="242"/>
      <c r="Q152" s="238"/>
      <c r="R152" s="239"/>
      <c r="S152" s="241"/>
      <c r="T152" s="242"/>
    </row>
    <row r="153" spans="1:20">
      <c r="A153" s="190" t="s">
        <v>69</v>
      </c>
      <c r="B153" s="191"/>
      <c r="C153" s="191"/>
      <c r="D153" s="191"/>
      <c r="E153" s="191"/>
      <c r="F153" s="191"/>
      <c r="G153" s="191"/>
      <c r="H153" s="191"/>
      <c r="I153" s="191"/>
      <c r="J153" s="191"/>
      <c r="K153" s="191"/>
      <c r="L153" s="191"/>
      <c r="M153" s="191"/>
      <c r="N153" s="191"/>
      <c r="O153" s="191"/>
      <c r="P153" s="191"/>
      <c r="Q153" s="191"/>
      <c r="R153" s="191"/>
      <c r="S153" s="191"/>
      <c r="T153" s="192"/>
    </row>
    <row r="154" spans="1:20">
      <c r="A154" s="193"/>
      <c r="B154" s="194"/>
      <c r="C154" s="194"/>
      <c r="D154" s="194"/>
      <c r="E154" s="194"/>
      <c r="F154" s="194"/>
      <c r="G154" s="194"/>
      <c r="H154" s="194"/>
      <c r="I154" s="194"/>
      <c r="J154" s="194"/>
      <c r="K154" s="194"/>
      <c r="L154" s="194"/>
      <c r="M154" s="194"/>
      <c r="N154" s="194"/>
      <c r="O154" s="194"/>
      <c r="P154" s="194"/>
      <c r="Q154" s="194"/>
      <c r="R154" s="194"/>
      <c r="S154" s="194"/>
      <c r="T154" s="195"/>
    </row>
    <row r="155" spans="1:20">
      <c r="A155" s="224" t="s">
        <v>70</v>
      </c>
      <c r="B155" s="225"/>
      <c r="C155" s="242">
        <v>40</v>
      </c>
      <c r="D155" s="242">
        <v>60</v>
      </c>
      <c r="E155" s="224" t="s">
        <v>70</v>
      </c>
      <c r="F155" s="225"/>
      <c r="G155" s="242">
        <v>40</v>
      </c>
      <c r="H155" s="242">
        <v>60</v>
      </c>
      <c r="I155" s="224" t="s">
        <v>70</v>
      </c>
      <c r="J155" s="225"/>
      <c r="K155" s="242">
        <v>40</v>
      </c>
      <c r="L155" s="242">
        <v>60</v>
      </c>
      <c r="M155" s="224" t="s">
        <v>70</v>
      </c>
      <c r="N155" s="225"/>
      <c r="O155" s="242">
        <v>40</v>
      </c>
      <c r="P155" s="242">
        <v>60</v>
      </c>
      <c r="Q155" s="224" t="s">
        <v>70</v>
      </c>
      <c r="R155" s="225"/>
      <c r="S155" s="242">
        <v>40</v>
      </c>
      <c r="T155" s="242">
        <v>60</v>
      </c>
    </row>
    <row r="156" spans="1:20">
      <c r="A156" s="238"/>
      <c r="B156" s="239"/>
      <c r="C156" s="242"/>
      <c r="D156" s="242"/>
      <c r="E156" s="238"/>
      <c r="F156" s="239"/>
      <c r="G156" s="242"/>
      <c r="H156" s="242"/>
      <c r="I156" s="238"/>
      <c r="J156" s="239"/>
      <c r="K156" s="242"/>
      <c r="L156" s="242"/>
      <c r="M156" s="238"/>
      <c r="N156" s="239"/>
      <c r="O156" s="242"/>
      <c r="P156" s="242"/>
      <c r="Q156" s="238"/>
      <c r="R156" s="239"/>
      <c r="S156" s="242"/>
      <c r="T156" s="242"/>
    </row>
    <row r="157" spans="1:20">
      <c r="A157" s="245" t="s">
        <v>135</v>
      </c>
      <c r="B157" s="245"/>
      <c r="C157" s="240">
        <v>150</v>
      </c>
      <c r="D157" s="240">
        <v>180</v>
      </c>
      <c r="E157" s="245" t="s">
        <v>372</v>
      </c>
      <c r="F157" s="245"/>
      <c r="G157" s="246">
        <v>150</v>
      </c>
      <c r="H157" s="240">
        <v>180</v>
      </c>
      <c r="I157" s="245" t="s">
        <v>136</v>
      </c>
      <c r="J157" s="245"/>
      <c r="K157" s="246">
        <v>150</v>
      </c>
      <c r="L157" s="240">
        <v>180</v>
      </c>
      <c r="M157" s="245" t="s">
        <v>113</v>
      </c>
      <c r="N157" s="245"/>
      <c r="O157" s="246">
        <v>150</v>
      </c>
      <c r="P157" s="240">
        <v>180</v>
      </c>
      <c r="Q157" s="245" t="s">
        <v>71</v>
      </c>
      <c r="R157" s="245"/>
      <c r="S157" s="246">
        <v>150</v>
      </c>
      <c r="T157" s="240">
        <v>180</v>
      </c>
    </row>
    <row r="158" spans="1:20">
      <c r="A158" s="245"/>
      <c r="B158" s="245"/>
      <c r="C158" s="241"/>
      <c r="D158" s="241"/>
      <c r="E158" s="245"/>
      <c r="F158" s="245"/>
      <c r="G158" s="247"/>
      <c r="H158" s="241"/>
      <c r="I158" s="245"/>
      <c r="J158" s="245"/>
      <c r="K158" s="247"/>
      <c r="L158" s="241"/>
      <c r="M158" s="245"/>
      <c r="N158" s="245"/>
      <c r="O158" s="247"/>
      <c r="P158" s="241"/>
      <c r="Q158" s="245"/>
      <c r="R158" s="245"/>
      <c r="S158" s="247"/>
      <c r="T158" s="241"/>
    </row>
    <row r="159" spans="1:20">
      <c r="A159" s="224" t="s">
        <v>137</v>
      </c>
      <c r="B159" s="225"/>
      <c r="C159" s="240">
        <v>160</v>
      </c>
      <c r="D159" s="242">
        <v>200</v>
      </c>
      <c r="E159" s="224" t="s">
        <v>138</v>
      </c>
      <c r="F159" s="225"/>
      <c r="G159" s="240">
        <v>60</v>
      </c>
      <c r="H159" s="246">
        <v>80</v>
      </c>
      <c r="I159" s="245" t="s">
        <v>116</v>
      </c>
      <c r="J159" s="245"/>
      <c r="K159" s="240">
        <v>60</v>
      </c>
      <c r="L159" s="242">
        <v>80</v>
      </c>
      <c r="M159" s="245" t="s">
        <v>139</v>
      </c>
      <c r="N159" s="245"/>
      <c r="O159" s="240">
        <v>160</v>
      </c>
      <c r="P159" s="242">
        <v>200</v>
      </c>
      <c r="Q159" s="245" t="s">
        <v>77</v>
      </c>
      <c r="R159" s="245"/>
      <c r="S159" s="240">
        <v>60</v>
      </c>
      <c r="T159" s="242">
        <v>80</v>
      </c>
    </row>
    <row r="160" spans="1:20">
      <c r="A160" s="238"/>
      <c r="B160" s="239"/>
      <c r="C160" s="241"/>
      <c r="D160" s="242"/>
      <c r="E160" s="238"/>
      <c r="F160" s="239"/>
      <c r="G160" s="241"/>
      <c r="H160" s="247"/>
      <c r="I160" s="245"/>
      <c r="J160" s="245"/>
      <c r="K160" s="241"/>
      <c r="L160" s="242"/>
      <c r="M160" s="245"/>
      <c r="N160" s="245"/>
      <c r="O160" s="241"/>
      <c r="P160" s="242"/>
      <c r="Q160" s="245"/>
      <c r="R160" s="245"/>
      <c r="S160" s="241"/>
      <c r="T160" s="242"/>
    </row>
    <row r="161" spans="1:20">
      <c r="A161" s="224" t="s">
        <v>84</v>
      </c>
      <c r="B161" s="225"/>
      <c r="C161" s="240">
        <v>180</v>
      </c>
      <c r="D161" s="242">
        <v>180</v>
      </c>
      <c r="E161" s="224" t="s">
        <v>140</v>
      </c>
      <c r="F161" s="225"/>
      <c r="G161" s="240">
        <v>110</v>
      </c>
      <c r="H161" s="242">
        <v>130</v>
      </c>
      <c r="I161" s="222" t="s">
        <v>78</v>
      </c>
      <c r="J161" s="223"/>
      <c r="K161" s="240">
        <v>110</v>
      </c>
      <c r="L161" s="242">
        <v>130</v>
      </c>
      <c r="M161" s="245" t="s">
        <v>82</v>
      </c>
      <c r="N161" s="278"/>
      <c r="O161" s="240">
        <v>180</v>
      </c>
      <c r="P161" s="242">
        <v>180</v>
      </c>
      <c r="Q161" s="224" t="s">
        <v>81</v>
      </c>
      <c r="R161" s="225"/>
      <c r="S161" s="240">
        <v>110</v>
      </c>
      <c r="T161" s="242">
        <v>130</v>
      </c>
    </row>
    <row r="162" spans="1:20">
      <c r="A162" s="238"/>
      <c r="B162" s="239"/>
      <c r="C162" s="241"/>
      <c r="D162" s="242"/>
      <c r="E162" s="238"/>
      <c r="F162" s="239"/>
      <c r="G162" s="241"/>
      <c r="H162" s="242"/>
      <c r="I162" s="243"/>
      <c r="J162" s="244"/>
      <c r="K162" s="241"/>
      <c r="L162" s="242"/>
      <c r="M162" s="278"/>
      <c r="N162" s="278"/>
      <c r="O162" s="241"/>
      <c r="P162" s="242"/>
      <c r="Q162" s="238"/>
      <c r="R162" s="239"/>
      <c r="S162" s="241"/>
      <c r="T162" s="242"/>
    </row>
    <row r="163" spans="1:20">
      <c r="A163" s="252" t="s">
        <v>83</v>
      </c>
      <c r="B163" s="252"/>
      <c r="C163" s="240">
        <v>30</v>
      </c>
      <c r="D163" s="242">
        <v>40</v>
      </c>
      <c r="E163" s="224" t="s">
        <v>82</v>
      </c>
      <c r="F163" s="225"/>
      <c r="G163" s="240">
        <v>180</v>
      </c>
      <c r="H163" s="246">
        <v>180</v>
      </c>
      <c r="I163" s="224" t="s">
        <v>79</v>
      </c>
      <c r="J163" s="225"/>
      <c r="K163" s="240">
        <v>180</v>
      </c>
      <c r="L163" s="242">
        <v>180</v>
      </c>
      <c r="M163" s="252" t="s">
        <v>83</v>
      </c>
      <c r="N163" s="252"/>
      <c r="O163" s="240">
        <v>30</v>
      </c>
      <c r="P163" s="242">
        <v>40</v>
      </c>
      <c r="Q163" s="224" t="s">
        <v>377</v>
      </c>
      <c r="R163" s="225"/>
      <c r="S163" s="240">
        <v>180</v>
      </c>
      <c r="T163" s="246">
        <v>180</v>
      </c>
    </row>
    <row r="164" spans="1:20">
      <c r="A164" s="252"/>
      <c r="B164" s="252"/>
      <c r="C164" s="241"/>
      <c r="D164" s="242"/>
      <c r="E164" s="238"/>
      <c r="F164" s="239"/>
      <c r="G164" s="241"/>
      <c r="H164" s="247"/>
      <c r="I164" s="238"/>
      <c r="J164" s="239"/>
      <c r="K164" s="241"/>
      <c r="L164" s="242"/>
      <c r="M164" s="252"/>
      <c r="N164" s="252"/>
      <c r="O164" s="241"/>
      <c r="P164" s="242"/>
      <c r="Q164" s="238"/>
      <c r="R164" s="239"/>
      <c r="S164" s="241"/>
      <c r="T164" s="247"/>
    </row>
    <row r="165" spans="1:20">
      <c r="A165" s="252"/>
      <c r="B165" s="252"/>
      <c r="C165" s="240"/>
      <c r="D165" s="242"/>
      <c r="E165" s="222" t="s">
        <v>83</v>
      </c>
      <c r="F165" s="223"/>
      <c r="G165" s="240">
        <v>30</v>
      </c>
      <c r="H165" s="242">
        <v>40</v>
      </c>
      <c r="I165" s="252" t="s">
        <v>83</v>
      </c>
      <c r="J165" s="252"/>
      <c r="K165" s="240">
        <v>30</v>
      </c>
      <c r="L165" s="242">
        <v>40</v>
      </c>
      <c r="M165" s="222"/>
      <c r="N165" s="223"/>
      <c r="O165" s="240"/>
      <c r="P165" s="242"/>
      <c r="Q165" s="252" t="s">
        <v>83</v>
      </c>
      <c r="R165" s="252"/>
      <c r="S165" s="240">
        <v>30</v>
      </c>
      <c r="T165" s="242">
        <v>40</v>
      </c>
    </row>
    <row r="166" spans="1:20">
      <c r="A166" s="252"/>
      <c r="B166" s="252"/>
      <c r="C166" s="241"/>
      <c r="D166" s="242"/>
      <c r="E166" s="243"/>
      <c r="F166" s="244"/>
      <c r="G166" s="241"/>
      <c r="H166" s="242"/>
      <c r="I166" s="252"/>
      <c r="J166" s="252"/>
      <c r="K166" s="241"/>
      <c r="L166" s="242"/>
      <c r="M166" s="243"/>
      <c r="N166" s="244"/>
      <c r="O166" s="241"/>
      <c r="P166" s="242"/>
      <c r="Q166" s="252"/>
      <c r="R166" s="252"/>
      <c r="S166" s="241"/>
      <c r="T166" s="242"/>
    </row>
    <row r="167" spans="1:20">
      <c r="A167" s="190" t="s">
        <v>85</v>
      </c>
      <c r="B167" s="191"/>
      <c r="C167" s="191"/>
      <c r="D167" s="191"/>
      <c r="E167" s="191"/>
      <c r="F167" s="191"/>
      <c r="G167" s="191"/>
      <c r="H167" s="191"/>
      <c r="I167" s="191"/>
      <c r="J167" s="191"/>
      <c r="K167" s="191"/>
      <c r="L167" s="191"/>
      <c r="M167" s="191"/>
      <c r="N167" s="191"/>
      <c r="O167" s="191"/>
      <c r="P167" s="191"/>
      <c r="Q167" s="191"/>
      <c r="R167" s="191"/>
      <c r="S167" s="191"/>
      <c r="T167" s="192"/>
    </row>
    <row r="168" spans="1:20">
      <c r="A168" s="193"/>
      <c r="B168" s="194"/>
      <c r="C168" s="194"/>
      <c r="D168" s="194"/>
      <c r="E168" s="194"/>
      <c r="F168" s="194"/>
      <c r="G168" s="194"/>
      <c r="H168" s="194"/>
      <c r="I168" s="194"/>
      <c r="J168" s="194"/>
      <c r="K168" s="194"/>
      <c r="L168" s="194"/>
      <c r="M168" s="194"/>
      <c r="N168" s="194"/>
      <c r="O168" s="194"/>
      <c r="P168" s="194"/>
      <c r="Q168" s="194"/>
      <c r="R168" s="194"/>
      <c r="S168" s="194"/>
      <c r="T168" s="195"/>
    </row>
    <row r="169" spans="1:20" ht="15" customHeight="1">
      <c r="A169" s="224" t="s">
        <v>246</v>
      </c>
      <c r="B169" s="225"/>
      <c r="C169" s="289" t="s">
        <v>120</v>
      </c>
      <c r="D169" s="253" t="s">
        <v>121</v>
      </c>
      <c r="E169" s="224" t="s">
        <v>70</v>
      </c>
      <c r="F169" s="225"/>
      <c r="G169" s="242">
        <v>40</v>
      </c>
      <c r="H169" s="242">
        <v>60</v>
      </c>
      <c r="I169" s="224" t="s">
        <v>141</v>
      </c>
      <c r="J169" s="225"/>
      <c r="K169" s="289" t="s">
        <v>121</v>
      </c>
      <c r="L169" s="253" t="s">
        <v>185</v>
      </c>
      <c r="M169" s="291" t="s">
        <v>143</v>
      </c>
      <c r="N169" s="292"/>
      <c r="O169" s="242">
        <v>50</v>
      </c>
      <c r="P169" s="242">
        <v>70</v>
      </c>
      <c r="Q169" s="291" t="s">
        <v>142</v>
      </c>
      <c r="R169" s="292"/>
      <c r="S169" s="242">
        <v>100</v>
      </c>
      <c r="T169" s="242">
        <v>120</v>
      </c>
    </row>
    <row r="170" spans="1:20" ht="27" customHeight="1">
      <c r="A170" s="238"/>
      <c r="B170" s="239"/>
      <c r="C170" s="290"/>
      <c r="D170" s="253"/>
      <c r="E170" s="238"/>
      <c r="F170" s="239"/>
      <c r="G170" s="242"/>
      <c r="H170" s="242"/>
      <c r="I170" s="238"/>
      <c r="J170" s="239"/>
      <c r="K170" s="290"/>
      <c r="L170" s="253"/>
      <c r="M170" s="293"/>
      <c r="N170" s="294"/>
      <c r="O170" s="242"/>
      <c r="P170" s="242"/>
      <c r="Q170" s="293"/>
      <c r="R170" s="294"/>
      <c r="S170" s="242"/>
      <c r="T170" s="242"/>
    </row>
    <row r="171" spans="1:20" ht="15" customHeight="1">
      <c r="A171" s="278" t="s">
        <v>379</v>
      </c>
      <c r="B171" s="278"/>
      <c r="C171" s="240">
        <v>180</v>
      </c>
      <c r="D171" s="246">
        <v>180</v>
      </c>
      <c r="E171" s="224" t="s">
        <v>144</v>
      </c>
      <c r="F171" s="225"/>
      <c r="G171" s="240">
        <v>50</v>
      </c>
      <c r="H171" s="246">
        <v>50</v>
      </c>
      <c r="I171" s="224" t="s">
        <v>208</v>
      </c>
      <c r="J171" s="225"/>
      <c r="K171" s="240">
        <v>180</v>
      </c>
      <c r="L171" s="246">
        <v>180</v>
      </c>
      <c r="M171" s="224" t="s">
        <v>94</v>
      </c>
      <c r="N171" s="225"/>
      <c r="O171" s="240">
        <v>180</v>
      </c>
      <c r="P171" s="246">
        <v>180</v>
      </c>
      <c r="Q171" s="278" t="s">
        <v>59</v>
      </c>
      <c r="R171" s="278"/>
      <c r="S171" s="240">
        <v>180</v>
      </c>
      <c r="T171" s="246">
        <v>180</v>
      </c>
    </row>
    <row r="172" spans="1:20">
      <c r="A172" s="278"/>
      <c r="B172" s="278"/>
      <c r="C172" s="241"/>
      <c r="D172" s="247"/>
      <c r="E172" s="238"/>
      <c r="F172" s="239"/>
      <c r="G172" s="241"/>
      <c r="H172" s="247"/>
      <c r="I172" s="238"/>
      <c r="J172" s="239"/>
      <c r="K172" s="241"/>
      <c r="L172" s="247"/>
      <c r="M172" s="238"/>
      <c r="N172" s="239"/>
      <c r="O172" s="241"/>
      <c r="P172" s="247"/>
      <c r="Q172" s="278"/>
      <c r="R172" s="278"/>
      <c r="S172" s="241"/>
      <c r="T172" s="247"/>
    </row>
    <row r="173" spans="1:20">
      <c r="A173" s="224"/>
      <c r="B173" s="225"/>
      <c r="C173" s="240"/>
      <c r="D173" s="242"/>
      <c r="E173" s="252" t="s">
        <v>60</v>
      </c>
      <c r="F173" s="252"/>
      <c r="G173" s="240">
        <v>180</v>
      </c>
      <c r="H173" s="242">
        <v>180</v>
      </c>
      <c r="I173" s="224" t="s">
        <v>97</v>
      </c>
      <c r="J173" s="225"/>
      <c r="K173" s="240">
        <v>30</v>
      </c>
      <c r="L173" s="242">
        <v>40</v>
      </c>
      <c r="M173" s="224"/>
      <c r="N173" s="225"/>
      <c r="O173" s="240"/>
      <c r="P173" s="242"/>
      <c r="Q173" s="224" t="s">
        <v>97</v>
      </c>
      <c r="R173" s="225"/>
      <c r="S173" s="240">
        <v>30</v>
      </c>
      <c r="T173" s="242">
        <v>40</v>
      </c>
    </row>
    <row r="174" spans="1:20">
      <c r="A174" s="238"/>
      <c r="B174" s="239"/>
      <c r="C174" s="241"/>
      <c r="D174" s="242"/>
      <c r="E174" s="252"/>
      <c r="F174" s="252"/>
      <c r="G174" s="241"/>
      <c r="H174" s="242"/>
      <c r="I174" s="238"/>
      <c r="J174" s="239"/>
      <c r="K174" s="241"/>
      <c r="L174" s="242"/>
      <c r="M174" s="238"/>
      <c r="N174" s="239"/>
      <c r="O174" s="241"/>
      <c r="P174" s="242"/>
      <c r="Q174" s="238"/>
      <c r="R174" s="239"/>
      <c r="S174" s="241"/>
      <c r="T174" s="242"/>
    </row>
    <row r="175" spans="1:20">
      <c r="A175" s="262"/>
      <c r="B175" s="262"/>
      <c r="C175" s="262"/>
      <c r="D175" s="262"/>
      <c r="E175" s="252" t="s">
        <v>83</v>
      </c>
      <c r="F175" s="252"/>
      <c r="G175" s="240">
        <v>30</v>
      </c>
      <c r="H175" s="242">
        <v>40</v>
      </c>
      <c r="I175" s="252"/>
      <c r="J175" s="252"/>
      <c r="K175" s="240"/>
      <c r="L175" s="242"/>
      <c r="M175" s="248"/>
      <c r="N175" s="249"/>
      <c r="O175" s="240"/>
      <c r="P175" s="289"/>
      <c r="Q175" s="252"/>
      <c r="R175" s="252"/>
      <c r="S175" s="240"/>
      <c r="T175" s="242"/>
    </row>
    <row r="176" spans="1:20">
      <c r="A176" s="262"/>
      <c r="B176" s="262"/>
      <c r="C176" s="262"/>
      <c r="D176" s="262"/>
      <c r="E176" s="252"/>
      <c r="F176" s="252"/>
      <c r="G176" s="241"/>
      <c r="H176" s="242"/>
      <c r="I176" s="252"/>
      <c r="J176" s="252"/>
      <c r="K176" s="241"/>
      <c r="L176" s="242"/>
      <c r="M176" s="250"/>
      <c r="N176" s="251"/>
      <c r="O176" s="241"/>
      <c r="P176" s="290"/>
      <c r="Q176" s="252"/>
      <c r="R176" s="252"/>
      <c r="S176" s="241"/>
      <c r="T176" s="242"/>
    </row>
    <row r="177" spans="1:20">
      <c r="A177" s="262"/>
      <c r="B177" s="262"/>
      <c r="C177" s="262"/>
      <c r="D177" s="262"/>
      <c r="E177" s="224" t="s">
        <v>96</v>
      </c>
      <c r="F177" s="225"/>
      <c r="G177" s="240">
        <v>30</v>
      </c>
      <c r="H177" s="242">
        <v>30</v>
      </c>
      <c r="I177" s="252"/>
      <c r="J177" s="252"/>
      <c r="K177" s="240"/>
      <c r="L177" s="242"/>
      <c r="M177" s="262"/>
      <c r="N177" s="262"/>
      <c r="O177" s="262"/>
      <c r="P177" s="262"/>
      <c r="Q177" s="252"/>
      <c r="R177" s="252"/>
      <c r="S177" s="240"/>
      <c r="T177" s="242"/>
    </row>
    <row r="178" spans="1:20">
      <c r="A178" s="262"/>
      <c r="B178" s="262"/>
      <c r="C178" s="262"/>
      <c r="D178" s="262"/>
      <c r="E178" s="263"/>
      <c r="F178" s="264"/>
      <c r="G178" s="265"/>
      <c r="H178" s="242"/>
      <c r="I178" s="252"/>
      <c r="J178" s="252"/>
      <c r="K178" s="265"/>
      <c r="L178" s="242"/>
      <c r="M178" s="262"/>
      <c r="N178" s="262"/>
      <c r="O178" s="262"/>
      <c r="P178" s="262"/>
      <c r="Q178" s="252"/>
      <c r="R178" s="252"/>
      <c r="S178" s="265"/>
      <c r="T178" s="242"/>
    </row>
    <row r="179" spans="1:20" ht="0.75" customHeight="1">
      <c r="A179" s="262"/>
      <c r="B179" s="262"/>
      <c r="C179" s="262"/>
      <c r="D179" s="262"/>
      <c r="E179" s="238"/>
      <c r="F179" s="239"/>
      <c r="G179" s="241"/>
      <c r="H179" s="242"/>
      <c r="I179" s="252"/>
      <c r="J179" s="252"/>
      <c r="K179" s="241"/>
      <c r="L179" s="242"/>
      <c r="M179" s="262"/>
      <c r="N179" s="262"/>
      <c r="O179" s="262"/>
      <c r="P179" s="262"/>
      <c r="Q179" s="252"/>
      <c r="R179" s="252"/>
      <c r="S179" s="241"/>
      <c r="T179" s="242"/>
    </row>
    <row r="180" spans="1:20">
      <c r="A180" s="102"/>
      <c r="B180" s="103"/>
      <c r="C180" s="103"/>
      <c r="D180" s="103"/>
      <c r="E180" s="104"/>
      <c r="F180" s="104"/>
      <c r="G180" s="105"/>
      <c r="H180" s="106"/>
      <c r="I180" s="107"/>
      <c r="J180" s="107"/>
      <c r="K180" s="105"/>
      <c r="L180" s="106"/>
      <c r="M180" s="103"/>
      <c r="N180" s="103"/>
      <c r="O180" s="103"/>
      <c r="P180" s="103"/>
      <c r="Q180" s="107"/>
      <c r="R180" s="107"/>
      <c r="S180" s="105"/>
      <c r="T180" s="108"/>
    </row>
    <row r="181" spans="1:20">
      <c r="A181" s="109"/>
      <c r="B181" s="109"/>
      <c r="C181" s="109"/>
      <c r="D181" s="109"/>
      <c r="E181" s="104"/>
      <c r="F181" s="104"/>
      <c r="G181" s="105"/>
      <c r="H181" s="110"/>
      <c r="I181" s="111"/>
      <c r="J181" s="111"/>
      <c r="K181" s="105"/>
      <c r="L181" s="110"/>
      <c r="M181" s="109"/>
      <c r="N181" s="109"/>
      <c r="O181" s="109"/>
      <c r="P181" s="109"/>
      <c r="Q181" s="111"/>
      <c r="R181" s="111"/>
      <c r="S181" s="105"/>
      <c r="T181" s="110"/>
    </row>
    <row r="182" spans="1:20" ht="27" customHeight="1">
      <c r="A182" s="272" t="s">
        <v>248</v>
      </c>
      <c r="B182" s="273"/>
      <c r="C182" s="273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4"/>
    </row>
    <row r="183" spans="1:20" hidden="1">
      <c r="A183" s="275"/>
      <c r="B183" s="276"/>
      <c r="C183" s="276"/>
      <c r="D183" s="276"/>
      <c r="E183" s="276"/>
      <c r="F183" s="276"/>
      <c r="G183" s="276"/>
      <c r="H183" s="276"/>
      <c r="I183" s="276"/>
      <c r="J183" s="276"/>
      <c r="K183" s="276"/>
      <c r="L183" s="276"/>
      <c r="M183" s="276"/>
      <c r="N183" s="276"/>
      <c r="O183" s="276"/>
      <c r="P183" s="276"/>
      <c r="Q183" s="276"/>
      <c r="R183" s="276"/>
      <c r="S183" s="276"/>
      <c r="T183" s="277"/>
    </row>
    <row r="184" spans="1:20" hidden="1">
      <c r="A184" s="109"/>
      <c r="B184" s="109"/>
      <c r="C184" s="109"/>
      <c r="D184" s="109"/>
      <c r="E184" s="104"/>
      <c r="F184" s="104"/>
      <c r="G184" s="105"/>
      <c r="H184" s="110"/>
      <c r="I184" s="111"/>
      <c r="J184" s="111"/>
      <c r="K184" s="105"/>
      <c r="L184" s="110"/>
      <c r="M184" s="109"/>
      <c r="N184" s="109"/>
      <c r="O184" s="109"/>
      <c r="P184" s="109"/>
      <c r="Q184" s="111"/>
      <c r="R184" s="111"/>
      <c r="S184" s="105"/>
      <c r="T184" s="110"/>
    </row>
    <row r="185" spans="1:20" hidden="1">
      <c r="A185" s="109"/>
      <c r="B185" s="109"/>
      <c r="C185" s="109"/>
      <c r="D185" s="109"/>
      <c r="E185" s="104"/>
      <c r="F185" s="104"/>
      <c r="G185" s="105"/>
      <c r="H185" s="110"/>
      <c r="I185" s="111"/>
      <c r="J185" s="111"/>
      <c r="K185" s="105"/>
      <c r="L185" s="110"/>
      <c r="M185" s="109"/>
      <c r="N185" s="109"/>
      <c r="O185" s="109"/>
      <c r="P185" s="109"/>
      <c r="Q185" s="111"/>
      <c r="R185" s="111"/>
      <c r="S185" s="105"/>
      <c r="T185" s="110"/>
    </row>
    <row r="186" spans="1:20" hidden="1">
      <c r="A186" s="109"/>
      <c r="B186" s="109"/>
      <c r="C186" s="109"/>
      <c r="D186" s="109"/>
      <c r="E186" s="104"/>
      <c r="F186" s="104"/>
      <c r="G186" s="105"/>
      <c r="H186" s="110"/>
      <c r="I186" s="111"/>
      <c r="J186" s="111"/>
      <c r="K186" s="105"/>
      <c r="L186" s="110"/>
      <c r="M186" s="109"/>
      <c r="N186" s="109"/>
      <c r="O186" s="109"/>
      <c r="P186" s="109"/>
      <c r="Q186" s="111"/>
      <c r="R186" s="111"/>
      <c r="S186" s="105"/>
      <c r="T186" s="110"/>
    </row>
    <row r="187" spans="1:20" hidden="1">
      <c r="A187" s="109"/>
      <c r="B187" s="109"/>
      <c r="C187" s="109"/>
      <c r="D187" s="109"/>
      <c r="E187" s="104"/>
      <c r="F187" s="104"/>
      <c r="G187" s="105"/>
      <c r="H187" s="110"/>
      <c r="I187" s="111"/>
      <c r="J187" s="111"/>
      <c r="K187" s="105"/>
      <c r="L187" s="110"/>
      <c r="M187" s="109"/>
      <c r="N187" s="109"/>
      <c r="O187" s="109"/>
      <c r="P187" s="109"/>
      <c r="Q187" s="111"/>
      <c r="R187" s="111"/>
      <c r="S187" s="105"/>
      <c r="T187" s="110"/>
    </row>
    <row r="188" spans="1:20" hidden="1">
      <c r="A188" s="109"/>
      <c r="B188" s="109"/>
      <c r="C188" s="109"/>
      <c r="D188" s="109"/>
      <c r="E188" s="104"/>
      <c r="F188" s="104"/>
      <c r="G188" s="105"/>
      <c r="H188" s="110"/>
      <c r="I188" s="111"/>
      <c r="J188" s="111"/>
      <c r="K188" s="105"/>
      <c r="L188" s="110"/>
      <c r="M188" s="109"/>
      <c r="N188" s="109"/>
      <c r="O188" s="109"/>
      <c r="P188" s="109"/>
      <c r="Q188" s="111"/>
      <c r="R188" s="111"/>
      <c r="S188" s="105"/>
      <c r="T188" s="110"/>
    </row>
    <row r="189" spans="1:20" hidden="1">
      <c r="A189" s="109"/>
      <c r="B189" s="109"/>
      <c r="C189" s="109"/>
      <c r="D189" s="109"/>
      <c r="E189" s="104"/>
      <c r="F189" s="104"/>
      <c r="G189" s="105"/>
      <c r="H189" s="110"/>
      <c r="I189" s="111"/>
      <c r="J189" s="111"/>
      <c r="K189" s="105"/>
      <c r="L189" s="110"/>
      <c r="M189" s="109"/>
      <c r="N189" s="109"/>
      <c r="O189" s="109"/>
      <c r="P189" s="109"/>
      <c r="Q189" s="111"/>
      <c r="R189" s="111"/>
      <c r="S189" s="105"/>
      <c r="T189" s="110"/>
    </row>
    <row r="190" spans="1:20" hidden="1">
      <c r="A190" s="109"/>
      <c r="B190" s="109"/>
      <c r="C190" s="109"/>
      <c r="D190" s="109"/>
      <c r="E190" s="104"/>
      <c r="F190" s="104"/>
      <c r="G190" s="105"/>
      <c r="H190" s="110"/>
      <c r="I190" s="111"/>
      <c r="J190" s="111"/>
      <c r="K190" s="105"/>
      <c r="L190" s="110"/>
      <c r="M190" s="109"/>
      <c r="N190" s="109"/>
      <c r="O190" s="109"/>
      <c r="P190" s="109"/>
      <c r="Q190" s="111"/>
      <c r="R190" s="111"/>
      <c r="S190" s="105"/>
      <c r="T190" s="110"/>
    </row>
    <row r="191" spans="1:20" hidden="1">
      <c r="A191" s="109"/>
      <c r="B191" s="109"/>
      <c r="C191" s="109"/>
      <c r="D191" s="109"/>
      <c r="E191" s="104"/>
      <c r="F191" s="104"/>
      <c r="G191" s="105"/>
      <c r="H191" s="110"/>
      <c r="I191" s="111"/>
      <c r="J191" s="111"/>
      <c r="K191" s="105"/>
      <c r="L191" s="110"/>
      <c r="M191" s="109"/>
      <c r="N191" s="109"/>
      <c r="O191" s="109"/>
      <c r="P191" s="109"/>
      <c r="Q191" s="111"/>
      <c r="R191" s="111"/>
      <c r="S191" s="105"/>
      <c r="T191" s="110"/>
    </row>
    <row r="192" spans="1:20" hidden="1">
      <c r="A192" s="109"/>
      <c r="B192" s="109"/>
      <c r="C192" s="109"/>
      <c r="D192" s="109"/>
      <c r="E192" s="104"/>
      <c r="F192" s="104"/>
      <c r="G192" s="105"/>
      <c r="H192" s="110"/>
      <c r="I192" s="111"/>
      <c r="J192" s="111"/>
      <c r="K192" s="105"/>
      <c r="L192" s="110"/>
      <c r="M192" s="109"/>
      <c r="N192" s="109"/>
      <c r="O192" s="109"/>
      <c r="P192" s="109"/>
      <c r="Q192" s="111"/>
      <c r="R192" s="111"/>
      <c r="S192" s="105"/>
      <c r="T192" s="110"/>
    </row>
    <row r="193" spans="1:20" hidden="1">
      <c r="A193" s="109"/>
      <c r="B193" s="109"/>
      <c r="C193" s="109"/>
      <c r="D193" s="109"/>
      <c r="E193" s="104"/>
      <c r="F193" s="104"/>
      <c r="G193" s="105"/>
      <c r="H193" s="110"/>
      <c r="I193" s="111"/>
      <c r="J193" s="111"/>
      <c r="K193" s="105"/>
      <c r="L193" s="110"/>
      <c r="M193" s="109"/>
      <c r="N193" s="109"/>
      <c r="O193" s="109"/>
      <c r="P193" s="109"/>
      <c r="Q193" s="111"/>
      <c r="R193" s="111"/>
      <c r="S193" s="105"/>
      <c r="T193" s="110"/>
    </row>
    <row r="194" spans="1:20" hidden="1">
      <c r="A194" s="109"/>
      <c r="B194" s="109"/>
      <c r="C194" s="109"/>
      <c r="D194" s="109"/>
      <c r="E194" s="104"/>
      <c r="F194" s="104"/>
      <c r="G194" s="105"/>
      <c r="H194" s="110"/>
      <c r="I194" s="111"/>
      <c r="J194" s="111"/>
      <c r="K194" s="105"/>
      <c r="L194" s="110"/>
      <c r="M194" s="109"/>
      <c r="N194" s="109"/>
      <c r="O194" s="109"/>
      <c r="P194" s="109"/>
      <c r="Q194" s="111"/>
      <c r="R194" s="111"/>
      <c r="S194" s="105"/>
      <c r="T194" s="110"/>
    </row>
    <row r="195" spans="1:20" hidden="1">
      <c r="A195" s="109"/>
      <c r="B195" s="109"/>
      <c r="C195" s="109"/>
      <c r="D195" s="109"/>
      <c r="E195" s="104"/>
      <c r="F195" s="104"/>
      <c r="G195" s="105"/>
      <c r="H195" s="110"/>
      <c r="I195" s="111"/>
      <c r="J195" s="111"/>
      <c r="K195" s="105"/>
      <c r="L195" s="110"/>
      <c r="M195" s="109"/>
      <c r="N195" s="109"/>
      <c r="O195" s="109"/>
      <c r="P195" s="109"/>
      <c r="Q195" s="111"/>
      <c r="R195" s="111"/>
      <c r="S195" s="105"/>
      <c r="T195" s="110"/>
    </row>
    <row r="196" spans="1:20" hidden="1">
      <c r="A196" s="109"/>
      <c r="B196" s="109"/>
      <c r="C196" s="109"/>
      <c r="D196" s="109"/>
      <c r="E196" s="104"/>
      <c r="F196" s="104"/>
      <c r="G196" s="105"/>
      <c r="H196" s="110"/>
      <c r="I196" s="111"/>
      <c r="J196" s="111"/>
      <c r="K196" s="105"/>
      <c r="L196" s="110"/>
      <c r="M196" s="109"/>
      <c r="N196" s="109"/>
      <c r="O196" s="109"/>
      <c r="P196" s="109"/>
      <c r="Q196" s="111"/>
      <c r="R196" s="111"/>
      <c r="S196" s="105"/>
      <c r="T196" s="110"/>
    </row>
    <row r="197" spans="1:20" hidden="1">
      <c r="A197" s="109"/>
      <c r="B197" s="109"/>
      <c r="C197" s="109"/>
      <c r="D197" s="109"/>
      <c r="E197" s="104"/>
      <c r="F197" s="104"/>
      <c r="G197" s="105"/>
      <c r="H197" s="110"/>
      <c r="I197" s="111"/>
      <c r="J197" s="111"/>
      <c r="K197" s="105"/>
      <c r="L197" s="110"/>
      <c r="M197" s="109"/>
      <c r="N197" s="109"/>
      <c r="O197" s="109"/>
      <c r="P197" s="109"/>
      <c r="Q197" s="111"/>
      <c r="R197" s="111"/>
      <c r="S197" s="105"/>
      <c r="T197" s="110"/>
    </row>
    <row r="198" spans="1:20" hidden="1">
      <c r="A198" s="109"/>
      <c r="B198" s="109"/>
      <c r="C198" s="109"/>
      <c r="D198" s="109"/>
      <c r="E198" s="104"/>
      <c r="F198" s="104"/>
      <c r="G198" s="105"/>
      <c r="H198" s="110"/>
      <c r="I198" s="111"/>
      <c r="J198" s="111"/>
      <c r="K198" s="105"/>
      <c r="L198" s="110"/>
      <c r="M198" s="109"/>
      <c r="N198" s="109"/>
      <c r="O198" s="109"/>
      <c r="P198" s="109"/>
      <c r="Q198" s="111"/>
      <c r="R198" s="111"/>
      <c r="S198" s="105"/>
      <c r="T198" s="110"/>
    </row>
    <row r="199" spans="1:20" hidden="1">
      <c r="A199" s="295" t="s">
        <v>145</v>
      </c>
      <c r="B199" s="296"/>
      <c r="C199" s="296"/>
      <c r="D199" s="296"/>
      <c r="E199" s="296"/>
      <c r="F199" s="296"/>
      <c r="G199" s="296"/>
      <c r="H199" s="296"/>
      <c r="I199" s="296"/>
      <c r="J199" s="296"/>
      <c r="K199" s="296"/>
      <c r="L199" s="296"/>
      <c r="M199" s="296"/>
      <c r="N199" s="296"/>
      <c r="O199" s="296"/>
      <c r="P199" s="296"/>
      <c r="Q199" s="296"/>
      <c r="R199" s="296"/>
      <c r="S199" s="296"/>
      <c r="T199" s="297"/>
    </row>
    <row r="200" spans="1:20" hidden="1">
      <c r="A200" s="193"/>
      <c r="B200" s="194"/>
      <c r="C200" s="194"/>
      <c r="D200" s="194"/>
      <c r="E200" s="194"/>
      <c r="F200" s="194"/>
      <c r="G200" s="194"/>
      <c r="H200" s="194"/>
      <c r="I200" s="194"/>
      <c r="J200" s="194"/>
      <c r="K200" s="194"/>
      <c r="L200" s="194"/>
      <c r="M200" s="194"/>
      <c r="N200" s="194"/>
      <c r="O200" s="194"/>
      <c r="P200" s="194"/>
      <c r="Q200" s="194"/>
      <c r="R200" s="194"/>
      <c r="S200" s="194"/>
      <c r="T200" s="195"/>
    </row>
    <row r="201" spans="1:20" ht="15.75">
      <c r="A201" s="298" t="s">
        <v>146</v>
      </c>
      <c r="B201" s="298"/>
      <c r="C201" s="298"/>
      <c r="D201" s="298"/>
      <c r="E201" s="298" t="s">
        <v>147</v>
      </c>
      <c r="F201" s="298"/>
      <c r="G201" s="298"/>
      <c r="H201" s="298"/>
      <c r="I201" s="298" t="s">
        <v>148</v>
      </c>
      <c r="J201" s="298"/>
      <c r="K201" s="298"/>
      <c r="L201" s="298"/>
      <c r="M201" s="298" t="s">
        <v>149</v>
      </c>
      <c r="N201" s="298"/>
      <c r="O201" s="298"/>
      <c r="P201" s="298"/>
      <c r="Q201" s="298" t="s">
        <v>150</v>
      </c>
      <c r="R201" s="298"/>
      <c r="S201" s="298"/>
      <c r="T201" s="298"/>
    </row>
    <row r="202" spans="1:20" ht="18">
      <c r="A202" s="208" t="s">
        <v>47</v>
      </c>
      <c r="B202" s="209"/>
      <c r="C202" s="209"/>
      <c r="D202" s="209"/>
      <c r="E202" s="209"/>
      <c r="F202" s="209"/>
      <c r="G202" s="209"/>
      <c r="H202" s="209"/>
      <c r="I202" s="209"/>
      <c r="J202" s="209"/>
      <c r="K202" s="209"/>
      <c r="L202" s="209"/>
      <c r="M202" s="209"/>
      <c r="N202" s="209"/>
      <c r="O202" s="209"/>
      <c r="P202" s="209"/>
      <c r="Q202" s="209"/>
      <c r="R202" s="209"/>
      <c r="S202" s="209"/>
      <c r="T202" s="210"/>
    </row>
    <row r="203" spans="1:20">
      <c r="A203" s="281" t="s">
        <v>48</v>
      </c>
      <c r="B203" s="282"/>
      <c r="C203" s="206" t="s">
        <v>151</v>
      </c>
      <c r="D203" s="206" t="s">
        <v>50</v>
      </c>
      <c r="E203" s="281" t="s">
        <v>48</v>
      </c>
      <c r="F203" s="203"/>
      <c r="G203" s="206" t="s">
        <v>49</v>
      </c>
      <c r="H203" s="206" t="s">
        <v>50</v>
      </c>
      <c r="I203" s="281" t="s">
        <v>48</v>
      </c>
      <c r="J203" s="282"/>
      <c r="K203" s="206" t="s">
        <v>49</v>
      </c>
      <c r="L203" s="206" t="s">
        <v>50</v>
      </c>
      <c r="M203" s="281" t="s">
        <v>52</v>
      </c>
      <c r="N203" s="282"/>
      <c r="O203" s="206" t="s">
        <v>49</v>
      </c>
      <c r="P203" s="206" t="s">
        <v>152</v>
      </c>
      <c r="Q203" s="281" t="s">
        <v>48</v>
      </c>
      <c r="R203" s="282"/>
      <c r="S203" s="206" t="s">
        <v>49</v>
      </c>
      <c r="T203" s="206" t="s">
        <v>50</v>
      </c>
    </row>
    <row r="204" spans="1:20">
      <c r="A204" s="283"/>
      <c r="B204" s="284"/>
      <c r="C204" s="207"/>
      <c r="D204" s="207"/>
      <c r="E204" s="204"/>
      <c r="F204" s="205"/>
      <c r="G204" s="207"/>
      <c r="H204" s="207"/>
      <c r="I204" s="283"/>
      <c r="J204" s="284"/>
      <c r="K204" s="207"/>
      <c r="L204" s="207"/>
      <c r="M204" s="283"/>
      <c r="N204" s="284"/>
      <c r="O204" s="207"/>
      <c r="P204" s="207"/>
      <c r="Q204" s="283"/>
      <c r="R204" s="284"/>
      <c r="S204" s="207"/>
      <c r="T204" s="207"/>
    </row>
    <row r="205" spans="1:20">
      <c r="A205" s="279" t="s">
        <v>56</v>
      </c>
      <c r="B205" s="279"/>
      <c r="C205" s="240">
        <v>180</v>
      </c>
      <c r="D205" s="242">
        <v>180</v>
      </c>
      <c r="E205" s="224" t="s">
        <v>105</v>
      </c>
      <c r="F205" s="225"/>
      <c r="G205" s="242">
        <v>180</v>
      </c>
      <c r="H205" s="242">
        <v>180</v>
      </c>
      <c r="I205" s="224" t="s">
        <v>133</v>
      </c>
      <c r="J205" s="225"/>
      <c r="K205" s="242">
        <v>180</v>
      </c>
      <c r="L205" s="242">
        <v>180</v>
      </c>
      <c r="M205" s="224" t="s">
        <v>107</v>
      </c>
      <c r="N205" s="225"/>
      <c r="O205" s="240">
        <v>180</v>
      </c>
      <c r="P205" s="242">
        <v>180</v>
      </c>
      <c r="Q205" s="224" t="s">
        <v>153</v>
      </c>
      <c r="R205" s="225"/>
      <c r="S205" s="240">
        <v>180</v>
      </c>
      <c r="T205" s="242">
        <v>180</v>
      </c>
    </row>
    <row r="206" spans="1:20">
      <c r="A206" s="279"/>
      <c r="B206" s="279"/>
      <c r="C206" s="241"/>
      <c r="D206" s="242"/>
      <c r="E206" s="238"/>
      <c r="F206" s="239"/>
      <c r="G206" s="242"/>
      <c r="H206" s="242"/>
      <c r="I206" s="238"/>
      <c r="J206" s="239"/>
      <c r="K206" s="242"/>
      <c r="L206" s="242"/>
      <c r="M206" s="238"/>
      <c r="N206" s="239"/>
      <c r="O206" s="241"/>
      <c r="P206" s="242"/>
      <c r="Q206" s="238"/>
      <c r="R206" s="239"/>
      <c r="S206" s="241"/>
      <c r="T206" s="242"/>
    </row>
    <row r="207" spans="1:20">
      <c r="A207" s="224" t="s">
        <v>134</v>
      </c>
      <c r="B207" s="225"/>
      <c r="C207" s="240">
        <v>180</v>
      </c>
      <c r="D207" s="246">
        <v>180</v>
      </c>
      <c r="E207" s="224" t="s">
        <v>58</v>
      </c>
      <c r="F207" s="225"/>
      <c r="G207" s="240">
        <v>180</v>
      </c>
      <c r="H207" s="246">
        <v>180</v>
      </c>
      <c r="I207" s="224" t="s">
        <v>57</v>
      </c>
      <c r="J207" s="225"/>
      <c r="K207" s="240">
        <v>180</v>
      </c>
      <c r="L207" s="246">
        <v>180</v>
      </c>
      <c r="M207" s="224" t="s">
        <v>60</v>
      </c>
      <c r="N207" s="225"/>
      <c r="O207" s="240">
        <v>180</v>
      </c>
      <c r="P207" s="246">
        <v>180</v>
      </c>
      <c r="Q207" s="248" t="s">
        <v>58</v>
      </c>
      <c r="R207" s="249"/>
      <c r="S207" s="240">
        <v>180</v>
      </c>
      <c r="T207" s="289" t="s">
        <v>154</v>
      </c>
    </row>
    <row r="208" spans="1:20">
      <c r="A208" s="238"/>
      <c r="B208" s="239"/>
      <c r="C208" s="241"/>
      <c r="D208" s="247"/>
      <c r="E208" s="238"/>
      <c r="F208" s="239"/>
      <c r="G208" s="241"/>
      <c r="H208" s="247"/>
      <c r="I208" s="238"/>
      <c r="J208" s="239"/>
      <c r="K208" s="241"/>
      <c r="L208" s="247"/>
      <c r="M208" s="238"/>
      <c r="N208" s="239"/>
      <c r="O208" s="241"/>
      <c r="P208" s="247"/>
      <c r="Q208" s="250"/>
      <c r="R208" s="251"/>
      <c r="S208" s="241"/>
      <c r="T208" s="290"/>
    </row>
    <row r="209" spans="1:20">
      <c r="A209" s="278" t="s">
        <v>61</v>
      </c>
      <c r="B209" s="278"/>
      <c r="C209" s="285" t="s">
        <v>62</v>
      </c>
      <c r="D209" s="246" t="s">
        <v>63</v>
      </c>
      <c r="E209" s="224" t="s">
        <v>110</v>
      </c>
      <c r="F209" s="225"/>
      <c r="G209" s="285" t="s">
        <v>65</v>
      </c>
      <c r="H209" s="246" t="s">
        <v>66</v>
      </c>
      <c r="I209" s="278" t="s">
        <v>61</v>
      </c>
      <c r="J209" s="278"/>
      <c r="K209" s="285" t="s">
        <v>62</v>
      </c>
      <c r="L209" s="246" t="s">
        <v>63</v>
      </c>
      <c r="M209" s="224" t="s">
        <v>110</v>
      </c>
      <c r="N209" s="225"/>
      <c r="O209" s="285" t="s">
        <v>65</v>
      </c>
      <c r="P209" s="246" t="s">
        <v>66</v>
      </c>
      <c r="Q209" s="278" t="s">
        <v>61</v>
      </c>
      <c r="R209" s="278"/>
      <c r="S209" s="285" t="s">
        <v>62</v>
      </c>
      <c r="T209" s="246" t="s">
        <v>63</v>
      </c>
    </row>
    <row r="210" spans="1:20">
      <c r="A210" s="278"/>
      <c r="B210" s="278"/>
      <c r="C210" s="286"/>
      <c r="D210" s="247"/>
      <c r="E210" s="238"/>
      <c r="F210" s="239"/>
      <c r="G210" s="286"/>
      <c r="H210" s="247"/>
      <c r="I210" s="278"/>
      <c r="J210" s="278"/>
      <c r="K210" s="286"/>
      <c r="L210" s="247"/>
      <c r="M210" s="238"/>
      <c r="N210" s="239"/>
      <c r="O210" s="286"/>
      <c r="P210" s="247"/>
      <c r="Q210" s="278"/>
      <c r="R210" s="278"/>
      <c r="S210" s="286"/>
      <c r="T210" s="247"/>
    </row>
    <row r="211" spans="1:20">
      <c r="A211" s="94"/>
      <c r="B211" s="95"/>
      <c r="C211" s="96"/>
      <c r="D211" s="97"/>
      <c r="E211" s="94"/>
      <c r="F211" s="95"/>
      <c r="G211" s="96"/>
      <c r="H211" s="97"/>
      <c r="I211" s="94"/>
      <c r="J211" s="95"/>
      <c r="K211" s="96"/>
      <c r="L211" s="97"/>
      <c r="M211" s="94"/>
      <c r="N211" s="95"/>
      <c r="O211" s="96"/>
      <c r="P211" s="97"/>
      <c r="Q211" s="94"/>
      <c r="R211" s="95"/>
      <c r="S211" s="96"/>
      <c r="T211" s="97"/>
    </row>
    <row r="212" spans="1:20">
      <c r="A212" s="98"/>
      <c r="B212" s="99"/>
      <c r="C212" s="100"/>
      <c r="D212" s="101"/>
      <c r="E212" s="98"/>
      <c r="F212" s="99"/>
      <c r="G212" s="100"/>
      <c r="H212" s="101"/>
      <c r="I212" s="98"/>
      <c r="J212" s="99"/>
      <c r="K212" s="100"/>
      <c r="L212" s="101"/>
      <c r="M212" s="98"/>
      <c r="N212" s="99"/>
      <c r="O212" s="100"/>
      <c r="P212" s="101"/>
      <c r="Q212" s="98"/>
      <c r="R212" s="99"/>
      <c r="S212" s="100"/>
      <c r="T212" s="101"/>
    </row>
    <row r="213" spans="1:20">
      <c r="A213" s="228" t="s">
        <v>36</v>
      </c>
      <c r="B213" s="229"/>
      <c r="C213" s="229"/>
      <c r="D213" s="229"/>
      <c r="E213" s="229"/>
      <c r="F213" s="229"/>
      <c r="G213" s="229"/>
      <c r="H213" s="229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30"/>
    </row>
    <row r="214" spans="1:20">
      <c r="A214" s="231"/>
      <c r="B214" s="232"/>
      <c r="C214" s="232"/>
      <c r="D214" s="232"/>
      <c r="E214" s="232"/>
      <c r="F214" s="232"/>
      <c r="G214" s="232"/>
      <c r="H214" s="232"/>
      <c r="I214" s="232"/>
      <c r="J214" s="232"/>
      <c r="K214" s="232"/>
      <c r="L214" s="232"/>
      <c r="M214" s="232"/>
      <c r="N214" s="232"/>
      <c r="O214" s="232"/>
      <c r="P214" s="232"/>
      <c r="Q214" s="232"/>
      <c r="R214" s="232"/>
      <c r="S214" s="232"/>
      <c r="T214" s="233"/>
    </row>
    <row r="215" spans="1:20">
      <c r="A215" s="224" t="s">
        <v>68</v>
      </c>
      <c r="B215" s="225"/>
      <c r="C215" s="240">
        <v>100</v>
      </c>
      <c r="D215" s="242">
        <v>100</v>
      </c>
      <c r="E215" s="252" t="s">
        <v>25</v>
      </c>
      <c r="F215" s="252"/>
      <c r="G215" s="240">
        <v>180</v>
      </c>
      <c r="H215" s="242">
        <v>180</v>
      </c>
      <c r="I215" s="224" t="s">
        <v>68</v>
      </c>
      <c r="J215" s="225"/>
      <c r="K215" s="240">
        <v>100</v>
      </c>
      <c r="L215" s="242">
        <v>100</v>
      </c>
      <c r="M215" s="252" t="s">
        <v>25</v>
      </c>
      <c r="N215" s="252"/>
      <c r="O215" s="240">
        <v>180</v>
      </c>
      <c r="P215" s="242">
        <v>180</v>
      </c>
      <c r="Q215" s="224" t="s">
        <v>68</v>
      </c>
      <c r="R215" s="225"/>
      <c r="S215" s="240">
        <v>100</v>
      </c>
      <c r="T215" s="242">
        <v>100</v>
      </c>
    </row>
    <row r="216" spans="1:20">
      <c r="A216" s="238"/>
      <c r="B216" s="239"/>
      <c r="C216" s="241"/>
      <c r="D216" s="242"/>
      <c r="E216" s="252"/>
      <c r="F216" s="252"/>
      <c r="G216" s="241"/>
      <c r="H216" s="242"/>
      <c r="I216" s="238"/>
      <c r="J216" s="239"/>
      <c r="K216" s="241"/>
      <c r="L216" s="242"/>
      <c r="M216" s="252"/>
      <c r="N216" s="252"/>
      <c r="O216" s="241"/>
      <c r="P216" s="242"/>
      <c r="Q216" s="238"/>
      <c r="R216" s="239"/>
      <c r="S216" s="241"/>
      <c r="T216" s="242"/>
    </row>
    <row r="217" spans="1:20">
      <c r="A217" s="190" t="s">
        <v>69</v>
      </c>
      <c r="B217" s="191"/>
      <c r="C217" s="191"/>
      <c r="D217" s="191"/>
      <c r="E217" s="191"/>
      <c r="F217" s="191"/>
      <c r="G217" s="191"/>
      <c r="H217" s="191"/>
      <c r="I217" s="191"/>
      <c r="J217" s="191"/>
      <c r="K217" s="191"/>
      <c r="L217" s="191"/>
      <c r="M217" s="191"/>
      <c r="N217" s="191"/>
      <c r="O217" s="191"/>
      <c r="P217" s="191"/>
      <c r="Q217" s="191"/>
      <c r="R217" s="191"/>
      <c r="S217" s="191"/>
      <c r="T217" s="192"/>
    </row>
    <row r="218" spans="1:20">
      <c r="A218" s="193"/>
      <c r="B218" s="194"/>
      <c r="C218" s="194"/>
      <c r="D218" s="194"/>
      <c r="E218" s="194"/>
      <c r="F218" s="194"/>
      <c r="G218" s="194"/>
      <c r="H218" s="194"/>
      <c r="I218" s="194"/>
      <c r="J218" s="194"/>
      <c r="K218" s="194"/>
      <c r="L218" s="194"/>
      <c r="M218" s="194"/>
      <c r="N218" s="194"/>
      <c r="O218" s="194"/>
      <c r="P218" s="194"/>
      <c r="Q218" s="194"/>
      <c r="R218" s="194"/>
      <c r="S218" s="194"/>
      <c r="T218" s="195"/>
    </row>
    <row r="219" spans="1:20">
      <c r="A219" s="224" t="s">
        <v>70</v>
      </c>
      <c r="B219" s="225"/>
      <c r="C219" s="242">
        <v>40</v>
      </c>
      <c r="D219" s="242">
        <v>60</v>
      </c>
      <c r="E219" s="224" t="s">
        <v>70</v>
      </c>
      <c r="F219" s="225"/>
      <c r="G219" s="242">
        <v>40</v>
      </c>
      <c r="H219" s="242">
        <v>60</v>
      </c>
      <c r="I219" s="224" t="s">
        <v>70</v>
      </c>
      <c r="J219" s="225"/>
      <c r="K219" s="242">
        <v>40</v>
      </c>
      <c r="L219" s="242">
        <v>60</v>
      </c>
      <c r="M219" s="224" t="s">
        <v>70</v>
      </c>
      <c r="N219" s="225"/>
      <c r="O219" s="242">
        <v>40</v>
      </c>
      <c r="P219" s="242">
        <v>60</v>
      </c>
      <c r="Q219" s="224" t="s">
        <v>70</v>
      </c>
      <c r="R219" s="225"/>
      <c r="S219" s="242">
        <v>40</v>
      </c>
      <c r="T219" s="242">
        <v>60</v>
      </c>
    </row>
    <row r="220" spans="1:20">
      <c r="A220" s="238"/>
      <c r="B220" s="239"/>
      <c r="C220" s="242"/>
      <c r="D220" s="242"/>
      <c r="E220" s="238"/>
      <c r="F220" s="239"/>
      <c r="G220" s="242"/>
      <c r="H220" s="242"/>
      <c r="I220" s="238"/>
      <c r="J220" s="239"/>
      <c r="K220" s="242"/>
      <c r="L220" s="242"/>
      <c r="M220" s="238"/>
      <c r="N220" s="239"/>
      <c r="O220" s="242"/>
      <c r="P220" s="242"/>
      <c r="Q220" s="238"/>
      <c r="R220" s="239"/>
      <c r="S220" s="242"/>
      <c r="T220" s="242"/>
    </row>
    <row r="221" spans="1:20">
      <c r="A221" s="245" t="s">
        <v>155</v>
      </c>
      <c r="B221" s="245"/>
      <c r="C221" s="246">
        <v>150</v>
      </c>
      <c r="D221" s="240">
        <v>180</v>
      </c>
      <c r="E221" s="245" t="s">
        <v>156</v>
      </c>
      <c r="F221" s="245"/>
      <c r="G221" s="246">
        <v>150</v>
      </c>
      <c r="H221" s="240">
        <v>180</v>
      </c>
      <c r="I221" s="245" t="s">
        <v>111</v>
      </c>
      <c r="J221" s="245"/>
      <c r="K221" s="240">
        <v>150</v>
      </c>
      <c r="L221" s="240">
        <v>180</v>
      </c>
      <c r="M221" s="245" t="s">
        <v>373</v>
      </c>
      <c r="N221" s="245"/>
      <c r="O221" s="246">
        <v>150</v>
      </c>
      <c r="P221" s="240">
        <v>180</v>
      </c>
      <c r="Q221" s="224" t="s">
        <v>136</v>
      </c>
      <c r="R221" s="225"/>
      <c r="S221" s="246">
        <v>150</v>
      </c>
      <c r="T221" s="240">
        <v>180</v>
      </c>
    </row>
    <row r="222" spans="1:20" ht="25.5" customHeight="1">
      <c r="A222" s="245"/>
      <c r="B222" s="245"/>
      <c r="C222" s="247"/>
      <c r="D222" s="241"/>
      <c r="E222" s="245"/>
      <c r="F222" s="245"/>
      <c r="G222" s="247"/>
      <c r="H222" s="241"/>
      <c r="I222" s="245"/>
      <c r="J222" s="245"/>
      <c r="K222" s="241"/>
      <c r="L222" s="241"/>
      <c r="M222" s="245"/>
      <c r="N222" s="245"/>
      <c r="O222" s="247"/>
      <c r="P222" s="241"/>
      <c r="Q222" s="238"/>
      <c r="R222" s="239"/>
      <c r="S222" s="247"/>
      <c r="T222" s="241"/>
    </row>
    <row r="223" spans="1:20">
      <c r="A223" s="224" t="s">
        <v>157</v>
      </c>
      <c r="B223" s="225"/>
      <c r="C223" s="240">
        <v>160</v>
      </c>
      <c r="D223" s="242">
        <v>200</v>
      </c>
      <c r="E223" s="224" t="s">
        <v>158</v>
      </c>
      <c r="F223" s="225"/>
      <c r="G223" s="240">
        <v>60</v>
      </c>
      <c r="H223" s="242">
        <v>80</v>
      </c>
      <c r="I223" s="245" t="s">
        <v>159</v>
      </c>
      <c r="J223" s="245"/>
      <c r="K223" s="240">
        <v>60</v>
      </c>
      <c r="L223" s="242">
        <v>80</v>
      </c>
      <c r="M223" s="245" t="s">
        <v>160</v>
      </c>
      <c r="N223" s="245"/>
      <c r="O223" s="240">
        <v>60</v>
      </c>
      <c r="P223" s="242">
        <v>80</v>
      </c>
      <c r="Q223" s="245" t="s">
        <v>375</v>
      </c>
      <c r="R223" s="245"/>
      <c r="S223" s="240">
        <v>60</v>
      </c>
      <c r="T223" s="242">
        <v>80</v>
      </c>
    </row>
    <row r="224" spans="1:20">
      <c r="A224" s="238"/>
      <c r="B224" s="239"/>
      <c r="C224" s="241"/>
      <c r="D224" s="242"/>
      <c r="E224" s="238"/>
      <c r="F224" s="239"/>
      <c r="G224" s="241"/>
      <c r="H224" s="242"/>
      <c r="I224" s="245"/>
      <c r="J224" s="245"/>
      <c r="K224" s="241"/>
      <c r="L224" s="242"/>
      <c r="M224" s="245"/>
      <c r="N224" s="245"/>
      <c r="O224" s="241"/>
      <c r="P224" s="242"/>
      <c r="Q224" s="245"/>
      <c r="R224" s="245"/>
      <c r="S224" s="241"/>
      <c r="T224" s="242"/>
    </row>
    <row r="225" spans="1:20" ht="15" customHeight="1">
      <c r="A225" s="224" t="s">
        <v>80</v>
      </c>
      <c r="B225" s="225"/>
      <c r="C225" s="240">
        <v>180</v>
      </c>
      <c r="D225" s="242">
        <v>180</v>
      </c>
      <c r="E225" s="224" t="s">
        <v>162</v>
      </c>
      <c r="F225" s="225"/>
      <c r="G225" s="240">
        <v>110</v>
      </c>
      <c r="H225" s="246">
        <v>130</v>
      </c>
      <c r="I225" s="224" t="s">
        <v>78</v>
      </c>
      <c r="J225" s="225"/>
      <c r="K225" s="240">
        <v>110</v>
      </c>
      <c r="L225" s="246">
        <v>130</v>
      </c>
      <c r="M225" s="245" t="s">
        <v>140</v>
      </c>
      <c r="N225" s="278"/>
      <c r="O225" s="240">
        <v>110</v>
      </c>
      <c r="P225" s="242">
        <v>130</v>
      </c>
      <c r="Q225" s="224" t="s">
        <v>78</v>
      </c>
      <c r="R225" s="225"/>
      <c r="S225" s="240">
        <v>110</v>
      </c>
      <c r="T225" s="242">
        <v>130</v>
      </c>
    </row>
    <row r="226" spans="1:20">
      <c r="A226" s="238"/>
      <c r="B226" s="239"/>
      <c r="C226" s="241"/>
      <c r="D226" s="242"/>
      <c r="E226" s="238"/>
      <c r="F226" s="239"/>
      <c r="G226" s="241"/>
      <c r="H226" s="247"/>
      <c r="I226" s="238"/>
      <c r="J226" s="239"/>
      <c r="K226" s="241"/>
      <c r="L226" s="247"/>
      <c r="M226" s="278"/>
      <c r="N226" s="278"/>
      <c r="O226" s="241"/>
      <c r="P226" s="242"/>
      <c r="Q226" s="238"/>
      <c r="R226" s="239"/>
      <c r="S226" s="241"/>
      <c r="T226" s="242"/>
    </row>
    <row r="227" spans="1:20">
      <c r="A227" s="252" t="s">
        <v>83</v>
      </c>
      <c r="B227" s="252"/>
      <c r="C227" s="240">
        <v>30</v>
      </c>
      <c r="D227" s="242">
        <v>40</v>
      </c>
      <c r="E227" s="224" t="s">
        <v>377</v>
      </c>
      <c r="F227" s="225"/>
      <c r="G227" s="240">
        <v>180</v>
      </c>
      <c r="H227" s="242">
        <v>180</v>
      </c>
      <c r="I227" s="224" t="s">
        <v>80</v>
      </c>
      <c r="J227" s="225"/>
      <c r="K227" s="240">
        <v>180</v>
      </c>
      <c r="L227" s="242">
        <v>180</v>
      </c>
      <c r="M227" s="245" t="s">
        <v>82</v>
      </c>
      <c r="N227" s="278"/>
      <c r="O227" s="240">
        <v>180</v>
      </c>
      <c r="P227" s="242">
        <v>180</v>
      </c>
      <c r="Q227" s="224" t="s">
        <v>377</v>
      </c>
      <c r="R227" s="225"/>
      <c r="S227" s="240">
        <v>180</v>
      </c>
      <c r="T227" s="242">
        <v>180</v>
      </c>
    </row>
    <row r="228" spans="1:20">
      <c r="A228" s="252"/>
      <c r="B228" s="252"/>
      <c r="C228" s="241"/>
      <c r="D228" s="242"/>
      <c r="E228" s="238"/>
      <c r="F228" s="239"/>
      <c r="G228" s="241"/>
      <c r="H228" s="242"/>
      <c r="I228" s="238"/>
      <c r="J228" s="239"/>
      <c r="K228" s="241"/>
      <c r="L228" s="242"/>
      <c r="M228" s="278"/>
      <c r="N228" s="278"/>
      <c r="O228" s="241"/>
      <c r="P228" s="242"/>
      <c r="Q228" s="238"/>
      <c r="R228" s="239"/>
      <c r="S228" s="241"/>
      <c r="T228" s="242"/>
    </row>
    <row r="229" spans="1:20">
      <c r="A229" s="268"/>
      <c r="B229" s="269"/>
      <c r="C229" s="240"/>
      <c r="D229" s="246"/>
      <c r="E229" s="252" t="s">
        <v>83</v>
      </c>
      <c r="F229" s="252"/>
      <c r="G229" s="240">
        <v>30</v>
      </c>
      <c r="H229" s="242">
        <v>40</v>
      </c>
      <c r="I229" s="252" t="s">
        <v>83</v>
      </c>
      <c r="J229" s="252"/>
      <c r="K229" s="240">
        <v>30</v>
      </c>
      <c r="L229" s="242">
        <v>40</v>
      </c>
      <c r="M229" s="252" t="s">
        <v>83</v>
      </c>
      <c r="N229" s="252"/>
      <c r="O229" s="240">
        <v>30</v>
      </c>
      <c r="P229" s="242">
        <v>40</v>
      </c>
      <c r="Q229" s="222" t="s">
        <v>83</v>
      </c>
      <c r="R229" s="223"/>
      <c r="S229" s="240">
        <v>30</v>
      </c>
      <c r="T229" s="246">
        <v>40</v>
      </c>
    </row>
    <row r="230" spans="1:20">
      <c r="A230" s="270"/>
      <c r="B230" s="271"/>
      <c r="C230" s="241"/>
      <c r="D230" s="247"/>
      <c r="E230" s="252"/>
      <c r="F230" s="252"/>
      <c r="G230" s="241"/>
      <c r="H230" s="242"/>
      <c r="I230" s="252"/>
      <c r="J230" s="252"/>
      <c r="K230" s="241"/>
      <c r="L230" s="242"/>
      <c r="M230" s="252"/>
      <c r="N230" s="252"/>
      <c r="O230" s="241"/>
      <c r="P230" s="242"/>
      <c r="Q230" s="243"/>
      <c r="R230" s="244"/>
      <c r="S230" s="241"/>
      <c r="T230" s="247"/>
    </row>
    <row r="231" spans="1:20">
      <c r="A231" s="222"/>
      <c r="B231" s="223"/>
      <c r="C231" s="240"/>
      <c r="D231" s="246"/>
      <c r="E231" s="242"/>
      <c r="F231" s="242"/>
      <c r="G231" s="254"/>
      <c r="H231" s="242"/>
      <c r="I231" s="242"/>
      <c r="J231" s="242"/>
      <c r="K231" s="254"/>
      <c r="L231" s="242"/>
      <c r="M231" s="242"/>
      <c r="N231" s="242"/>
      <c r="O231" s="254"/>
      <c r="P231" s="242"/>
      <c r="Q231" s="242"/>
      <c r="R231" s="242"/>
      <c r="S231" s="254"/>
      <c r="T231" s="242"/>
    </row>
    <row r="232" spans="1:20">
      <c r="A232" s="243"/>
      <c r="B232" s="244"/>
      <c r="C232" s="241"/>
      <c r="D232" s="247"/>
      <c r="E232" s="242"/>
      <c r="F232" s="242"/>
      <c r="G232" s="254"/>
      <c r="H232" s="242"/>
      <c r="I232" s="242"/>
      <c r="J232" s="242"/>
      <c r="K232" s="254"/>
      <c r="L232" s="242"/>
      <c r="M232" s="242"/>
      <c r="N232" s="242"/>
      <c r="O232" s="254"/>
      <c r="P232" s="242"/>
      <c r="Q232" s="242"/>
      <c r="R232" s="242"/>
      <c r="S232" s="254"/>
      <c r="T232" s="242"/>
    </row>
    <row r="233" spans="1:20">
      <c r="A233" s="190" t="s">
        <v>85</v>
      </c>
      <c r="B233" s="191"/>
      <c r="C233" s="191"/>
      <c r="D233" s="191"/>
      <c r="E233" s="191"/>
      <c r="F233" s="191"/>
      <c r="G233" s="191"/>
      <c r="H233" s="191"/>
      <c r="I233" s="191"/>
      <c r="J233" s="191"/>
      <c r="K233" s="191"/>
      <c r="L233" s="191"/>
      <c r="M233" s="191"/>
      <c r="N233" s="191"/>
      <c r="O233" s="191"/>
      <c r="P233" s="191"/>
      <c r="Q233" s="191"/>
      <c r="R233" s="191"/>
      <c r="S233" s="191"/>
      <c r="T233" s="192"/>
    </row>
    <row r="234" spans="1:20">
      <c r="A234" s="193"/>
      <c r="B234" s="194"/>
      <c r="C234" s="194"/>
      <c r="D234" s="194"/>
      <c r="E234" s="194"/>
      <c r="F234" s="194"/>
      <c r="G234" s="194"/>
      <c r="H234" s="194"/>
      <c r="I234" s="194"/>
      <c r="J234" s="194"/>
      <c r="K234" s="194"/>
      <c r="L234" s="194"/>
      <c r="M234" s="194"/>
      <c r="N234" s="194"/>
      <c r="O234" s="194"/>
      <c r="P234" s="194"/>
      <c r="Q234" s="194"/>
      <c r="R234" s="194"/>
      <c r="S234" s="194"/>
      <c r="T234" s="195"/>
    </row>
    <row r="235" spans="1:20">
      <c r="A235" s="224" t="s">
        <v>143</v>
      </c>
      <c r="B235" s="225"/>
      <c r="C235" s="242">
        <v>50</v>
      </c>
      <c r="D235" s="242">
        <v>70</v>
      </c>
      <c r="E235" s="224" t="s">
        <v>70</v>
      </c>
      <c r="F235" s="225"/>
      <c r="G235" s="242">
        <v>40</v>
      </c>
      <c r="H235" s="242">
        <v>60</v>
      </c>
      <c r="I235" s="224" t="s">
        <v>124</v>
      </c>
      <c r="J235" s="225"/>
      <c r="K235" s="253" t="s">
        <v>121</v>
      </c>
      <c r="L235" s="253" t="s">
        <v>185</v>
      </c>
      <c r="M235" s="224" t="s">
        <v>92</v>
      </c>
      <c r="N235" s="225"/>
      <c r="O235" s="240" t="s">
        <v>369</v>
      </c>
      <c r="P235" s="242" t="s">
        <v>361</v>
      </c>
      <c r="Q235" s="224" t="s">
        <v>141</v>
      </c>
      <c r="R235" s="225"/>
      <c r="S235" s="289" t="s">
        <v>121</v>
      </c>
      <c r="T235" s="253" t="s">
        <v>185</v>
      </c>
    </row>
    <row r="236" spans="1:20" ht="24" customHeight="1">
      <c r="A236" s="238"/>
      <c r="B236" s="239"/>
      <c r="C236" s="242"/>
      <c r="D236" s="242"/>
      <c r="E236" s="238"/>
      <c r="F236" s="239"/>
      <c r="G236" s="242"/>
      <c r="H236" s="242"/>
      <c r="I236" s="238"/>
      <c r="J236" s="239"/>
      <c r="K236" s="253"/>
      <c r="L236" s="253"/>
      <c r="M236" s="238"/>
      <c r="N236" s="239"/>
      <c r="O236" s="241"/>
      <c r="P236" s="242"/>
      <c r="Q236" s="238"/>
      <c r="R236" s="239"/>
      <c r="S236" s="290"/>
      <c r="T236" s="253"/>
    </row>
    <row r="237" spans="1:20">
      <c r="A237" s="224" t="s">
        <v>94</v>
      </c>
      <c r="B237" s="225"/>
      <c r="C237" s="240">
        <v>180</v>
      </c>
      <c r="D237" s="242">
        <v>180</v>
      </c>
      <c r="E237" s="224" t="s">
        <v>125</v>
      </c>
      <c r="F237" s="225"/>
      <c r="G237" s="240">
        <v>80</v>
      </c>
      <c r="H237" s="242">
        <v>100</v>
      </c>
      <c r="I237" s="248" t="s">
        <v>58</v>
      </c>
      <c r="J237" s="249"/>
      <c r="K237" s="240">
        <v>180</v>
      </c>
      <c r="L237" s="246">
        <v>180</v>
      </c>
      <c r="M237" s="226" t="s">
        <v>379</v>
      </c>
      <c r="N237" s="227"/>
      <c r="O237" s="240">
        <v>180</v>
      </c>
      <c r="P237" s="246">
        <v>180</v>
      </c>
      <c r="Q237" s="224" t="s">
        <v>208</v>
      </c>
      <c r="R237" s="225"/>
      <c r="S237" s="240">
        <v>180</v>
      </c>
      <c r="T237" s="246">
        <v>180</v>
      </c>
    </row>
    <row r="238" spans="1:20">
      <c r="A238" s="238"/>
      <c r="B238" s="239"/>
      <c r="C238" s="241"/>
      <c r="D238" s="242"/>
      <c r="E238" s="238"/>
      <c r="F238" s="239"/>
      <c r="G238" s="241"/>
      <c r="H238" s="242"/>
      <c r="I238" s="250"/>
      <c r="J238" s="251"/>
      <c r="K238" s="241"/>
      <c r="L238" s="247"/>
      <c r="M238" s="287"/>
      <c r="N238" s="288"/>
      <c r="O238" s="241"/>
      <c r="P238" s="247"/>
      <c r="Q238" s="238"/>
      <c r="R238" s="239"/>
      <c r="S238" s="241"/>
      <c r="T238" s="247"/>
    </row>
    <row r="239" spans="1:20">
      <c r="A239" s="278"/>
      <c r="B239" s="278"/>
      <c r="C239" s="240"/>
      <c r="D239" s="246"/>
      <c r="E239" s="278" t="s">
        <v>59</v>
      </c>
      <c r="F239" s="278"/>
      <c r="G239" s="240">
        <v>180</v>
      </c>
      <c r="H239" s="246">
        <v>180</v>
      </c>
      <c r="I239" s="248" t="s">
        <v>96</v>
      </c>
      <c r="J239" s="249"/>
      <c r="K239" s="240">
        <v>30</v>
      </c>
      <c r="L239" s="242">
        <v>30</v>
      </c>
      <c r="M239" s="222"/>
      <c r="N239" s="223"/>
      <c r="O239" s="240"/>
      <c r="P239" s="242"/>
      <c r="Q239" s="222" t="s">
        <v>97</v>
      </c>
      <c r="R239" s="223"/>
      <c r="S239" s="240">
        <v>30</v>
      </c>
      <c r="T239" s="242">
        <v>40</v>
      </c>
    </row>
    <row r="240" spans="1:20">
      <c r="A240" s="278"/>
      <c r="B240" s="278"/>
      <c r="C240" s="241"/>
      <c r="D240" s="247"/>
      <c r="E240" s="278"/>
      <c r="F240" s="278"/>
      <c r="G240" s="241"/>
      <c r="H240" s="247"/>
      <c r="I240" s="250"/>
      <c r="J240" s="251"/>
      <c r="K240" s="241"/>
      <c r="L240" s="242"/>
      <c r="M240" s="243"/>
      <c r="N240" s="244"/>
      <c r="O240" s="241"/>
      <c r="P240" s="242"/>
      <c r="Q240" s="243"/>
      <c r="R240" s="244"/>
      <c r="S240" s="241"/>
      <c r="T240" s="242"/>
    </row>
    <row r="241" spans="1:20">
      <c r="A241" s="252"/>
      <c r="B241" s="252"/>
      <c r="C241" s="240"/>
      <c r="D241" s="242"/>
      <c r="E241" s="252" t="s">
        <v>83</v>
      </c>
      <c r="F241" s="252"/>
      <c r="G241" s="240">
        <v>30</v>
      </c>
      <c r="H241" s="242">
        <v>40</v>
      </c>
      <c r="I241" s="252"/>
      <c r="J241" s="252"/>
      <c r="K241" s="240"/>
      <c r="L241" s="242"/>
      <c r="M241" s="262"/>
      <c r="N241" s="262"/>
      <c r="O241" s="262"/>
      <c r="P241" s="262"/>
      <c r="Q241" s="252"/>
      <c r="R241" s="252"/>
      <c r="S241" s="240"/>
      <c r="T241" s="242"/>
    </row>
    <row r="242" spans="1:20">
      <c r="A242" s="252"/>
      <c r="B242" s="252"/>
      <c r="C242" s="241"/>
      <c r="D242" s="242"/>
      <c r="E242" s="252"/>
      <c r="F242" s="252"/>
      <c r="G242" s="241"/>
      <c r="H242" s="242"/>
      <c r="I242" s="252"/>
      <c r="J242" s="252"/>
      <c r="K242" s="241"/>
      <c r="L242" s="242"/>
      <c r="M242" s="262"/>
      <c r="N242" s="262"/>
      <c r="O242" s="262"/>
      <c r="P242" s="262"/>
      <c r="Q242" s="252"/>
      <c r="R242" s="252"/>
      <c r="S242" s="241"/>
      <c r="T242" s="242"/>
    </row>
    <row r="243" spans="1:20">
      <c r="A243" s="224"/>
      <c r="B243" s="225"/>
      <c r="C243" s="240"/>
      <c r="D243" s="242"/>
      <c r="E243" s="224" t="s">
        <v>97</v>
      </c>
      <c r="F243" s="225"/>
      <c r="G243" s="240">
        <v>30</v>
      </c>
      <c r="H243" s="242">
        <v>40</v>
      </c>
      <c r="I243" s="278"/>
      <c r="J243" s="278"/>
      <c r="K243" s="240"/>
      <c r="L243" s="242"/>
      <c r="M243" s="262"/>
      <c r="N243" s="262"/>
      <c r="O243" s="262"/>
      <c r="P243" s="262"/>
      <c r="Q243" s="252"/>
      <c r="R243" s="252"/>
      <c r="S243" s="240"/>
      <c r="T243" s="242"/>
    </row>
    <row r="244" spans="1:20">
      <c r="A244" s="238"/>
      <c r="B244" s="239"/>
      <c r="C244" s="241"/>
      <c r="D244" s="242"/>
      <c r="E244" s="238"/>
      <c r="F244" s="239"/>
      <c r="G244" s="241"/>
      <c r="H244" s="242"/>
      <c r="I244" s="278"/>
      <c r="J244" s="278"/>
      <c r="K244" s="241"/>
      <c r="L244" s="242"/>
      <c r="M244" s="262"/>
      <c r="N244" s="262"/>
      <c r="O244" s="262"/>
      <c r="P244" s="262"/>
      <c r="Q244" s="252"/>
      <c r="R244" s="252"/>
      <c r="S244" s="241"/>
      <c r="T244" s="242"/>
    </row>
  </sheetData>
  <mergeCells count="1141">
    <mergeCell ref="P98:P99"/>
    <mergeCell ref="Q98:R99"/>
    <mergeCell ref="S98:S99"/>
    <mergeCell ref="T98:T99"/>
    <mergeCell ref="Q243:R244"/>
    <mergeCell ref="S243:S244"/>
    <mergeCell ref="T243:T244"/>
    <mergeCell ref="I243:J244"/>
    <mergeCell ref="K243:K244"/>
    <mergeCell ref="L243:L244"/>
    <mergeCell ref="M243:N244"/>
    <mergeCell ref="O243:O244"/>
    <mergeCell ref="P243:P244"/>
    <mergeCell ref="A243:B244"/>
    <mergeCell ref="C243:C244"/>
    <mergeCell ref="D243:D244"/>
    <mergeCell ref="E243:F244"/>
    <mergeCell ref="G243:G244"/>
    <mergeCell ref="H243:H244"/>
    <mergeCell ref="M241:N242"/>
    <mergeCell ref="O241:O242"/>
    <mergeCell ref="P241:P242"/>
    <mergeCell ref="Q241:R242"/>
    <mergeCell ref="S241:S242"/>
    <mergeCell ref="T241:T242"/>
    <mergeCell ref="T239:T240"/>
    <mergeCell ref="A241:B242"/>
    <mergeCell ref="C241:C242"/>
    <mergeCell ref="D241:D242"/>
    <mergeCell ref="E241:F242"/>
    <mergeCell ref="G241:G242"/>
    <mergeCell ref="H241:H242"/>
    <mergeCell ref="I241:J242"/>
    <mergeCell ref="K241:K242"/>
    <mergeCell ref="L241:L242"/>
    <mergeCell ref="L239:L240"/>
    <mergeCell ref="M239:N240"/>
    <mergeCell ref="O239:O240"/>
    <mergeCell ref="P239:P240"/>
    <mergeCell ref="Q239:R240"/>
    <mergeCell ref="S239:S240"/>
    <mergeCell ref="S237:S238"/>
    <mergeCell ref="T237:T238"/>
    <mergeCell ref="A239:B240"/>
    <mergeCell ref="C239:C240"/>
    <mergeCell ref="D239:D240"/>
    <mergeCell ref="E239:F240"/>
    <mergeCell ref="G239:G240"/>
    <mergeCell ref="H239:H240"/>
    <mergeCell ref="I239:J240"/>
    <mergeCell ref="K239:K240"/>
    <mergeCell ref="K237:K238"/>
    <mergeCell ref="L237:L238"/>
    <mergeCell ref="M237:N238"/>
    <mergeCell ref="O237:O238"/>
    <mergeCell ref="P237:P238"/>
    <mergeCell ref="Q237:R238"/>
    <mergeCell ref="Q235:R236"/>
    <mergeCell ref="S235:S236"/>
    <mergeCell ref="T235:T236"/>
    <mergeCell ref="A237:B238"/>
    <mergeCell ref="C237:C238"/>
    <mergeCell ref="D237:D238"/>
    <mergeCell ref="E237:F238"/>
    <mergeCell ref="G237:G238"/>
    <mergeCell ref="H237:H238"/>
    <mergeCell ref="I237:J238"/>
    <mergeCell ref="I235:J236"/>
    <mergeCell ref="K235:K236"/>
    <mergeCell ref="L235:L236"/>
    <mergeCell ref="M235:N236"/>
    <mergeCell ref="O235:O236"/>
    <mergeCell ref="P235:P236"/>
    <mergeCell ref="Q231:R232"/>
    <mergeCell ref="S231:S232"/>
    <mergeCell ref="T231:T232"/>
    <mergeCell ref="A233:T234"/>
    <mergeCell ref="A235:B236"/>
    <mergeCell ref="C235:C236"/>
    <mergeCell ref="D235:D236"/>
    <mergeCell ref="E235:F236"/>
    <mergeCell ref="G235:G236"/>
    <mergeCell ref="H235:H236"/>
    <mergeCell ref="I231:J232"/>
    <mergeCell ref="K231:K232"/>
    <mergeCell ref="L231:L232"/>
    <mergeCell ref="M231:N232"/>
    <mergeCell ref="O231:O232"/>
    <mergeCell ref="P231:P232"/>
    <mergeCell ref="A231:B232"/>
    <mergeCell ref="C231:C232"/>
    <mergeCell ref="D231:D232"/>
    <mergeCell ref="E231:F232"/>
    <mergeCell ref="G231:G232"/>
    <mergeCell ref="H231:H232"/>
    <mergeCell ref="M229:N230"/>
    <mergeCell ref="O229:O230"/>
    <mergeCell ref="P229:P230"/>
    <mergeCell ref="Q229:R230"/>
    <mergeCell ref="S229:S230"/>
    <mergeCell ref="T229:T230"/>
    <mergeCell ref="T227:T228"/>
    <mergeCell ref="A229:B230"/>
    <mergeCell ref="C229:C230"/>
    <mergeCell ref="D229:D230"/>
    <mergeCell ref="E229:F230"/>
    <mergeCell ref="G229:G230"/>
    <mergeCell ref="H229:H230"/>
    <mergeCell ref="I229:J230"/>
    <mergeCell ref="K229:K230"/>
    <mergeCell ref="L229:L230"/>
    <mergeCell ref="L227:L228"/>
    <mergeCell ref="M227:N228"/>
    <mergeCell ref="O227:O228"/>
    <mergeCell ref="P227:P228"/>
    <mergeCell ref="Q227:R228"/>
    <mergeCell ref="S227:S228"/>
    <mergeCell ref="S225:S226"/>
    <mergeCell ref="T225:T226"/>
    <mergeCell ref="A227:B228"/>
    <mergeCell ref="C227:C228"/>
    <mergeCell ref="D227:D228"/>
    <mergeCell ref="E227:F228"/>
    <mergeCell ref="G227:G228"/>
    <mergeCell ref="H227:H228"/>
    <mergeCell ref="I227:J228"/>
    <mergeCell ref="K227:K228"/>
    <mergeCell ref="K225:K226"/>
    <mergeCell ref="L225:L226"/>
    <mergeCell ref="M225:N226"/>
    <mergeCell ref="O225:O226"/>
    <mergeCell ref="P225:P226"/>
    <mergeCell ref="Q225:R226"/>
    <mergeCell ref="Q223:R224"/>
    <mergeCell ref="S223:S224"/>
    <mergeCell ref="T223:T224"/>
    <mergeCell ref="A225:B226"/>
    <mergeCell ref="C225:C226"/>
    <mergeCell ref="D225:D226"/>
    <mergeCell ref="E225:F226"/>
    <mergeCell ref="G225:G226"/>
    <mergeCell ref="H225:H226"/>
    <mergeCell ref="I225:J226"/>
    <mergeCell ref="I223:J224"/>
    <mergeCell ref="K223:K224"/>
    <mergeCell ref="L223:L224"/>
    <mergeCell ref="M223:N224"/>
    <mergeCell ref="O223:O224"/>
    <mergeCell ref="P223:P224"/>
    <mergeCell ref="A223:B224"/>
    <mergeCell ref="C223:C224"/>
    <mergeCell ref="D223:D224"/>
    <mergeCell ref="E223:F224"/>
    <mergeCell ref="G223:G224"/>
    <mergeCell ref="H223:H224"/>
    <mergeCell ref="M221:N222"/>
    <mergeCell ref="O221:O222"/>
    <mergeCell ref="P221:P222"/>
    <mergeCell ref="Q221:R222"/>
    <mergeCell ref="S221:S222"/>
    <mergeCell ref="T221:T222"/>
    <mergeCell ref="T219:T220"/>
    <mergeCell ref="A221:B222"/>
    <mergeCell ref="C221:C222"/>
    <mergeCell ref="D221:D222"/>
    <mergeCell ref="E221:F222"/>
    <mergeCell ref="G221:G222"/>
    <mergeCell ref="H221:H222"/>
    <mergeCell ref="I221:J222"/>
    <mergeCell ref="K221:K222"/>
    <mergeCell ref="L221:L222"/>
    <mergeCell ref="L219:L220"/>
    <mergeCell ref="M219:N220"/>
    <mergeCell ref="O219:O220"/>
    <mergeCell ref="P219:P220"/>
    <mergeCell ref="Q219:R220"/>
    <mergeCell ref="S219:S220"/>
    <mergeCell ref="T215:T216"/>
    <mergeCell ref="A217:T218"/>
    <mergeCell ref="A219:B220"/>
    <mergeCell ref="C219:C220"/>
    <mergeCell ref="D219:D220"/>
    <mergeCell ref="E219:F220"/>
    <mergeCell ref="G219:G220"/>
    <mergeCell ref="H219:H220"/>
    <mergeCell ref="I219:J220"/>
    <mergeCell ref="K219:K220"/>
    <mergeCell ref="L215:L216"/>
    <mergeCell ref="M215:N216"/>
    <mergeCell ref="O215:O216"/>
    <mergeCell ref="P215:P216"/>
    <mergeCell ref="Q215:R216"/>
    <mergeCell ref="S215:S216"/>
    <mergeCell ref="T209:T210"/>
    <mergeCell ref="A213:T214"/>
    <mergeCell ref="A215:B216"/>
    <mergeCell ref="C215:C216"/>
    <mergeCell ref="D215:D216"/>
    <mergeCell ref="E215:F216"/>
    <mergeCell ref="G215:G216"/>
    <mergeCell ref="H215:H216"/>
    <mergeCell ref="I215:J216"/>
    <mergeCell ref="K215:K216"/>
    <mergeCell ref="L209:L210"/>
    <mergeCell ref="M209:N210"/>
    <mergeCell ref="O209:O210"/>
    <mergeCell ref="P209:P210"/>
    <mergeCell ref="Q209:R210"/>
    <mergeCell ref="S209:S210"/>
    <mergeCell ref="S207:S208"/>
    <mergeCell ref="T207:T208"/>
    <mergeCell ref="A209:B210"/>
    <mergeCell ref="C209:C210"/>
    <mergeCell ref="D209:D210"/>
    <mergeCell ref="E209:F210"/>
    <mergeCell ref="G209:G210"/>
    <mergeCell ref="H209:H210"/>
    <mergeCell ref="I209:J210"/>
    <mergeCell ref="K209:K210"/>
    <mergeCell ref="K207:K208"/>
    <mergeCell ref="L207:L208"/>
    <mergeCell ref="M207:N208"/>
    <mergeCell ref="O207:O208"/>
    <mergeCell ref="P207:P208"/>
    <mergeCell ref="Q207:R208"/>
    <mergeCell ref="Q205:R206"/>
    <mergeCell ref="S205:S206"/>
    <mergeCell ref="T205:T206"/>
    <mergeCell ref="A207:B208"/>
    <mergeCell ref="C207:C208"/>
    <mergeCell ref="D207:D208"/>
    <mergeCell ref="E207:F208"/>
    <mergeCell ref="G207:G208"/>
    <mergeCell ref="H207:H208"/>
    <mergeCell ref="I207:J208"/>
    <mergeCell ref="I205:J206"/>
    <mergeCell ref="K205:K206"/>
    <mergeCell ref="L205:L206"/>
    <mergeCell ref="M205:N206"/>
    <mergeCell ref="O205:O206"/>
    <mergeCell ref="P205:P206"/>
    <mergeCell ref="A205:B206"/>
    <mergeCell ref="C205:C206"/>
    <mergeCell ref="D205:D206"/>
    <mergeCell ref="E205:F206"/>
    <mergeCell ref="G205:G206"/>
    <mergeCell ref="H205:H206"/>
    <mergeCell ref="M203:N204"/>
    <mergeCell ref="O203:O204"/>
    <mergeCell ref="P203:P204"/>
    <mergeCell ref="Q203:R204"/>
    <mergeCell ref="S203:S204"/>
    <mergeCell ref="T203:T204"/>
    <mergeCell ref="A202:T202"/>
    <mergeCell ref="A203:B204"/>
    <mergeCell ref="C203:C204"/>
    <mergeCell ref="D203:D204"/>
    <mergeCell ref="E203:F204"/>
    <mergeCell ref="G203:G204"/>
    <mergeCell ref="H203:H204"/>
    <mergeCell ref="I203:J204"/>
    <mergeCell ref="K203:K204"/>
    <mergeCell ref="L203:L204"/>
    <mergeCell ref="T177:T179"/>
    <mergeCell ref="A199:T200"/>
    <mergeCell ref="A201:D201"/>
    <mergeCell ref="E201:H201"/>
    <mergeCell ref="I201:L201"/>
    <mergeCell ref="M201:P201"/>
    <mergeCell ref="Q201:T201"/>
    <mergeCell ref="L177:L179"/>
    <mergeCell ref="M177:N179"/>
    <mergeCell ref="O177:O179"/>
    <mergeCell ref="P177:P179"/>
    <mergeCell ref="Q177:R179"/>
    <mergeCell ref="S177:S179"/>
    <mergeCell ref="S175:S176"/>
    <mergeCell ref="T175:T176"/>
    <mergeCell ref="A177:B179"/>
    <mergeCell ref="C177:C179"/>
    <mergeCell ref="D177:D179"/>
    <mergeCell ref="E177:F179"/>
    <mergeCell ref="G177:G179"/>
    <mergeCell ref="H177:H179"/>
    <mergeCell ref="I177:J179"/>
    <mergeCell ref="K177:K179"/>
    <mergeCell ref="K175:K176"/>
    <mergeCell ref="L175:L176"/>
    <mergeCell ref="M175:N176"/>
    <mergeCell ref="O175:O176"/>
    <mergeCell ref="P175:P176"/>
    <mergeCell ref="Q175:R176"/>
    <mergeCell ref="A182:T183"/>
    <mergeCell ref="Q173:R174"/>
    <mergeCell ref="S173:S174"/>
    <mergeCell ref="T173:T174"/>
    <mergeCell ref="A175:B176"/>
    <mergeCell ref="C175:C176"/>
    <mergeCell ref="D175:D176"/>
    <mergeCell ref="E175:F176"/>
    <mergeCell ref="G175:G176"/>
    <mergeCell ref="H175:H176"/>
    <mergeCell ref="I175:J176"/>
    <mergeCell ref="I173:J174"/>
    <mergeCell ref="K173:K174"/>
    <mergeCell ref="L173:L174"/>
    <mergeCell ref="M173:N174"/>
    <mergeCell ref="O173:O174"/>
    <mergeCell ref="P173:P174"/>
    <mergeCell ref="A173:B174"/>
    <mergeCell ref="C173:C174"/>
    <mergeCell ref="D173:D174"/>
    <mergeCell ref="E173:F174"/>
    <mergeCell ref="G173:G174"/>
    <mergeCell ref="H173:H174"/>
    <mergeCell ref="M171:N172"/>
    <mergeCell ref="O171:O172"/>
    <mergeCell ref="P171:P172"/>
    <mergeCell ref="Q171:R172"/>
    <mergeCell ref="S171:S172"/>
    <mergeCell ref="T171:T172"/>
    <mergeCell ref="T169:T170"/>
    <mergeCell ref="A171:B172"/>
    <mergeCell ref="C171:C172"/>
    <mergeCell ref="D171:D172"/>
    <mergeCell ref="E171:F172"/>
    <mergeCell ref="G171:G172"/>
    <mergeCell ref="H171:H172"/>
    <mergeCell ref="I171:J172"/>
    <mergeCell ref="K171:K172"/>
    <mergeCell ref="L171:L172"/>
    <mergeCell ref="L169:L170"/>
    <mergeCell ref="M169:N170"/>
    <mergeCell ref="O169:O170"/>
    <mergeCell ref="P169:P170"/>
    <mergeCell ref="Q169:R170"/>
    <mergeCell ref="S169:S170"/>
    <mergeCell ref="T165:T166"/>
    <mergeCell ref="A167:T168"/>
    <mergeCell ref="A169:B170"/>
    <mergeCell ref="C169:C170"/>
    <mergeCell ref="D169:D170"/>
    <mergeCell ref="E169:F170"/>
    <mergeCell ref="G169:G170"/>
    <mergeCell ref="H169:H170"/>
    <mergeCell ref="I169:J170"/>
    <mergeCell ref="K169:K170"/>
    <mergeCell ref="L165:L166"/>
    <mergeCell ref="M165:N166"/>
    <mergeCell ref="O165:O166"/>
    <mergeCell ref="P165:P166"/>
    <mergeCell ref="Q165:R166"/>
    <mergeCell ref="S165:S166"/>
    <mergeCell ref="S163:S164"/>
    <mergeCell ref="T163:T164"/>
    <mergeCell ref="A165:B166"/>
    <mergeCell ref="C165:C166"/>
    <mergeCell ref="D165:D166"/>
    <mergeCell ref="E165:F166"/>
    <mergeCell ref="G165:G166"/>
    <mergeCell ref="H165:H166"/>
    <mergeCell ref="I165:J166"/>
    <mergeCell ref="K165:K166"/>
    <mergeCell ref="K163:K164"/>
    <mergeCell ref="L163:L164"/>
    <mergeCell ref="M163:N164"/>
    <mergeCell ref="O163:O164"/>
    <mergeCell ref="P163:P164"/>
    <mergeCell ref="Q163:R164"/>
    <mergeCell ref="Q161:R162"/>
    <mergeCell ref="S161:S162"/>
    <mergeCell ref="T161:T162"/>
    <mergeCell ref="A163:B164"/>
    <mergeCell ref="C163:C164"/>
    <mergeCell ref="D163:D164"/>
    <mergeCell ref="E163:F164"/>
    <mergeCell ref="G163:G164"/>
    <mergeCell ref="H163:H164"/>
    <mergeCell ref="I163:J164"/>
    <mergeCell ref="I161:J162"/>
    <mergeCell ref="K161:K162"/>
    <mergeCell ref="L161:L162"/>
    <mergeCell ref="M161:N162"/>
    <mergeCell ref="O161:O162"/>
    <mergeCell ref="P161:P162"/>
    <mergeCell ref="A161:B162"/>
    <mergeCell ref="C161:C162"/>
    <mergeCell ref="D161:D162"/>
    <mergeCell ref="E161:F162"/>
    <mergeCell ref="G161:G162"/>
    <mergeCell ref="H161:H162"/>
    <mergeCell ref="M159:N160"/>
    <mergeCell ref="O159:O160"/>
    <mergeCell ref="P159:P160"/>
    <mergeCell ref="Q159:R160"/>
    <mergeCell ref="S159:S160"/>
    <mergeCell ref="T159:T160"/>
    <mergeCell ref="T157:T158"/>
    <mergeCell ref="A159:B160"/>
    <mergeCell ref="C159:C160"/>
    <mergeCell ref="D159:D160"/>
    <mergeCell ref="E159:F160"/>
    <mergeCell ref="G159:G160"/>
    <mergeCell ref="H159:H160"/>
    <mergeCell ref="I159:J160"/>
    <mergeCell ref="K159:K160"/>
    <mergeCell ref="L159:L160"/>
    <mergeCell ref="L157:L158"/>
    <mergeCell ref="M157:N158"/>
    <mergeCell ref="O157:O158"/>
    <mergeCell ref="P157:P158"/>
    <mergeCell ref="Q157:R158"/>
    <mergeCell ref="S157:S158"/>
    <mergeCell ref="S155:S156"/>
    <mergeCell ref="T155:T156"/>
    <mergeCell ref="A157:B158"/>
    <mergeCell ref="C157:C158"/>
    <mergeCell ref="D157:D158"/>
    <mergeCell ref="E157:F158"/>
    <mergeCell ref="G157:G158"/>
    <mergeCell ref="H157:H158"/>
    <mergeCell ref="I157:J158"/>
    <mergeCell ref="K157:K158"/>
    <mergeCell ref="K155:K156"/>
    <mergeCell ref="L155:L156"/>
    <mergeCell ref="M155:N156"/>
    <mergeCell ref="O155:O156"/>
    <mergeCell ref="P155:P156"/>
    <mergeCell ref="Q155:R156"/>
    <mergeCell ref="S151:S152"/>
    <mergeCell ref="T151:T152"/>
    <mergeCell ref="A153:T154"/>
    <mergeCell ref="A155:B156"/>
    <mergeCell ref="C155:C156"/>
    <mergeCell ref="D155:D156"/>
    <mergeCell ref="E155:F156"/>
    <mergeCell ref="G155:G156"/>
    <mergeCell ref="H155:H156"/>
    <mergeCell ref="I155:J156"/>
    <mergeCell ref="K151:K152"/>
    <mergeCell ref="L151:L152"/>
    <mergeCell ref="M151:N152"/>
    <mergeCell ref="O151:O152"/>
    <mergeCell ref="P151:P152"/>
    <mergeCell ref="Q151:R152"/>
    <mergeCell ref="S147:S148"/>
    <mergeCell ref="T147:T148"/>
    <mergeCell ref="A149:T150"/>
    <mergeCell ref="A151:B152"/>
    <mergeCell ref="C151:C152"/>
    <mergeCell ref="D151:D152"/>
    <mergeCell ref="E151:F152"/>
    <mergeCell ref="G151:G152"/>
    <mergeCell ref="H151:H152"/>
    <mergeCell ref="I151:J152"/>
    <mergeCell ref="K147:K148"/>
    <mergeCell ref="L147:L148"/>
    <mergeCell ref="M147:N148"/>
    <mergeCell ref="O147:O148"/>
    <mergeCell ref="P147:P148"/>
    <mergeCell ref="Q147:R148"/>
    <mergeCell ref="Q145:R146"/>
    <mergeCell ref="S145:S146"/>
    <mergeCell ref="T145:T146"/>
    <mergeCell ref="A147:B148"/>
    <mergeCell ref="C147:C148"/>
    <mergeCell ref="D147:D148"/>
    <mergeCell ref="E147:F148"/>
    <mergeCell ref="G147:G148"/>
    <mergeCell ref="H147:H148"/>
    <mergeCell ref="I147:J148"/>
    <mergeCell ref="I145:J146"/>
    <mergeCell ref="K145:K146"/>
    <mergeCell ref="L145:L146"/>
    <mergeCell ref="M145:N146"/>
    <mergeCell ref="O145:O146"/>
    <mergeCell ref="P145:P146"/>
    <mergeCell ref="A145:B146"/>
    <mergeCell ref="C145:C146"/>
    <mergeCell ref="D145:D146"/>
    <mergeCell ref="E145:F146"/>
    <mergeCell ref="G145:G146"/>
    <mergeCell ref="H145:H146"/>
    <mergeCell ref="M143:N144"/>
    <mergeCell ref="O143:O144"/>
    <mergeCell ref="P143:P144"/>
    <mergeCell ref="Q143:R144"/>
    <mergeCell ref="S143:S144"/>
    <mergeCell ref="T143:T144"/>
    <mergeCell ref="T141:T142"/>
    <mergeCell ref="A143:B144"/>
    <mergeCell ref="C143:C144"/>
    <mergeCell ref="D143:D144"/>
    <mergeCell ref="E143:F144"/>
    <mergeCell ref="G143:G144"/>
    <mergeCell ref="H143:H144"/>
    <mergeCell ref="I143:J144"/>
    <mergeCell ref="K143:K144"/>
    <mergeCell ref="L143:L144"/>
    <mergeCell ref="L141:L142"/>
    <mergeCell ref="M141:N142"/>
    <mergeCell ref="O141:O142"/>
    <mergeCell ref="P141:P142"/>
    <mergeCell ref="Q141:R142"/>
    <mergeCell ref="S141:S142"/>
    <mergeCell ref="S139:S140"/>
    <mergeCell ref="T139:T140"/>
    <mergeCell ref="A141:B142"/>
    <mergeCell ref="C141:C142"/>
    <mergeCell ref="D141:D142"/>
    <mergeCell ref="E141:F142"/>
    <mergeCell ref="G141:G142"/>
    <mergeCell ref="H141:H142"/>
    <mergeCell ref="I141:J142"/>
    <mergeCell ref="K141:K142"/>
    <mergeCell ref="K139:K140"/>
    <mergeCell ref="L139:L140"/>
    <mergeCell ref="M139:N140"/>
    <mergeCell ref="O139:O140"/>
    <mergeCell ref="P139:P140"/>
    <mergeCell ref="Q139:R140"/>
    <mergeCell ref="Q137:R138"/>
    <mergeCell ref="S137:S138"/>
    <mergeCell ref="T137:T138"/>
    <mergeCell ref="A139:B140"/>
    <mergeCell ref="C139:C140"/>
    <mergeCell ref="D139:D140"/>
    <mergeCell ref="E139:F140"/>
    <mergeCell ref="G139:G140"/>
    <mergeCell ref="H139:H140"/>
    <mergeCell ref="I139:J140"/>
    <mergeCell ref="I137:J138"/>
    <mergeCell ref="K137:K138"/>
    <mergeCell ref="L137:L138"/>
    <mergeCell ref="M137:N138"/>
    <mergeCell ref="O137:O138"/>
    <mergeCell ref="P137:P138"/>
    <mergeCell ref="A137:B138"/>
    <mergeCell ref="C137:C138"/>
    <mergeCell ref="D137:D138"/>
    <mergeCell ref="E137:F138"/>
    <mergeCell ref="G137:G138"/>
    <mergeCell ref="H137:H138"/>
    <mergeCell ref="M135:N136"/>
    <mergeCell ref="O135:O136"/>
    <mergeCell ref="P135:P136"/>
    <mergeCell ref="Q135:R136"/>
    <mergeCell ref="S135:S136"/>
    <mergeCell ref="T135:T136"/>
    <mergeCell ref="A134:T134"/>
    <mergeCell ref="A135:B136"/>
    <mergeCell ref="C135:C136"/>
    <mergeCell ref="D135:D136"/>
    <mergeCell ref="E135:F136"/>
    <mergeCell ref="G135:G136"/>
    <mergeCell ref="H135:H136"/>
    <mergeCell ref="I135:J136"/>
    <mergeCell ref="K135:K136"/>
    <mergeCell ref="L135:L136"/>
    <mergeCell ref="S112:S113"/>
    <mergeCell ref="T112:T113"/>
    <mergeCell ref="A131:T132"/>
    <mergeCell ref="A133:D133"/>
    <mergeCell ref="E133:H133"/>
    <mergeCell ref="I133:L133"/>
    <mergeCell ref="M133:P133"/>
    <mergeCell ref="Q133:T133"/>
    <mergeCell ref="K112:K113"/>
    <mergeCell ref="L112:L113"/>
    <mergeCell ref="M112:N113"/>
    <mergeCell ref="O112:O113"/>
    <mergeCell ref="P112:P113"/>
    <mergeCell ref="Q112:R113"/>
    <mergeCell ref="Q110:R111"/>
    <mergeCell ref="S110:S111"/>
    <mergeCell ref="T110:T111"/>
    <mergeCell ref="A112:B113"/>
    <mergeCell ref="C112:C113"/>
    <mergeCell ref="D112:D113"/>
    <mergeCell ref="E112:F113"/>
    <mergeCell ref="G112:G113"/>
    <mergeCell ref="H112:H113"/>
    <mergeCell ref="I112:J113"/>
    <mergeCell ref="I110:J111"/>
    <mergeCell ref="K110:K111"/>
    <mergeCell ref="L110:L111"/>
    <mergeCell ref="M110:N111"/>
    <mergeCell ref="O110:O111"/>
    <mergeCell ref="P110:P111"/>
    <mergeCell ref="A110:B111"/>
    <mergeCell ref="C110:C111"/>
    <mergeCell ref="D110:D111"/>
    <mergeCell ref="E110:F111"/>
    <mergeCell ref="G110:G111"/>
    <mergeCell ref="H110:H111"/>
    <mergeCell ref="M108:N109"/>
    <mergeCell ref="O108:O109"/>
    <mergeCell ref="P108:P109"/>
    <mergeCell ref="Q108:R109"/>
    <mergeCell ref="S108:S109"/>
    <mergeCell ref="T108:T109"/>
    <mergeCell ref="T106:T107"/>
    <mergeCell ref="A108:B109"/>
    <mergeCell ref="C108:C109"/>
    <mergeCell ref="D108:D109"/>
    <mergeCell ref="E108:F109"/>
    <mergeCell ref="G108:G109"/>
    <mergeCell ref="H108:H109"/>
    <mergeCell ref="I108:J109"/>
    <mergeCell ref="K108:K109"/>
    <mergeCell ref="L108:L109"/>
    <mergeCell ref="L106:L107"/>
    <mergeCell ref="M106:N107"/>
    <mergeCell ref="O106:O107"/>
    <mergeCell ref="P106:P107"/>
    <mergeCell ref="Q106:R107"/>
    <mergeCell ref="S106:S107"/>
    <mergeCell ref="S104:S105"/>
    <mergeCell ref="T104:T105"/>
    <mergeCell ref="A106:B107"/>
    <mergeCell ref="C106:C107"/>
    <mergeCell ref="D106:D107"/>
    <mergeCell ref="E106:F107"/>
    <mergeCell ref="G106:G107"/>
    <mergeCell ref="H106:H107"/>
    <mergeCell ref="I106:J107"/>
    <mergeCell ref="K106:K107"/>
    <mergeCell ref="K104:K105"/>
    <mergeCell ref="L104:L105"/>
    <mergeCell ref="M104:N105"/>
    <mergeCell ref="O104:O105"/>
    <mergeCell ref="P104:P105"/>
    <mergeCell ref="Q104:R105"/>
    <mergeCell ref="A102:T103"/>
    <mergeCell ref="A104:B105"/>
    <mergeCell ref="C104:C105"/>
    <mergeCell ref="D104:D105"/>
    <mergeCell ref="E104:F105"/>
    <mergeCell ref="G104:G105"/>
    <mergeCell ref="H104:H105"/>
    <mergeCell ref="I104:J105"/>
    <mergeCell ref="Q100:R101"/>
    <mergeCell ref="S100:S101"/>
    <mergeCell ref="T100:T101"/>
    <mergeCell ref="I100:J101"/>
    <mergeCell ref="K100:K101"/>
    <mergeCell ref="L100:L101"/>
    <mergeCell ref="M100:N101"/>
    <mergeCell ref="O100:O101"/>
    <mergeCell ref="P100:P101"/>
    <mergeCell ref="A100:B101"/>
    <mergeCell ref="C100:C101"/>
    <mergeCell ref="D100:D101"/>
    <mergeCell ref="E100:F101"/>
    <mergeCell ref="G100:G101"/>
    <mergeCell ref="H100:H101"/>
    <mergeCell ref="M96:N97"/>
    <mergeCell ref="O96:O97"/>
    <mergeCell ref="P96:P97"/>
    <mergeCell ref="Q96:R97"/>
    <mergeCell ref="S96:S97"/>
    <mergeCell ref="T96:T97"/>
    <mergeCell ref="A98:B99"/>
    <mergeCell ref="C98:C99"/>
    <mergeCell ref="D98:D99"/>
    <mergeCell ref="E98:F99"/>
    <mergeCell ref="G98:G99"/>
    <mergeCell ref="H98:H99"/>
    <mergeCell ref="I98:J99"/>
    <mergeCell ref="K98:K99"/>
    <mergeCell ref="L98:L99"/>
    <mergeCell ref="M98:N99"/>
    <mergeCell ref="O98:O99"/>
    <mergeCell ref="T94:T95"/>
    <mergeCell ref="A96:B97"/>
    <mergeCell ref="C96:C97"/>
    <mergeCell ref="D96:D97"/>
    <mergeCell ref="E96:F97"/>
    <mergeCell ref="G96:G97"/>
    <mergeCell ref="H96:H97"/>
    <mergeCell ref="I96:J97"/>
    <mergeCell ref="K96:K97"/>
    <mergeCell ref="L96:L97"/>
    <mergeCell ref="L94:L95"/>
    <mergeCell ref="M94:N95"/>
    <mergeCell ref="O94:O95"/>
    <mergeCell ref="P94:P95"/>
    <mergeCell ref="Q94:R95"/>
    <mergeCell ref="S94:S95"/>
    <mergeCell ref="S92:S93"/>
    <mergeCell ref="T92:T93"/>
    <mergeCell ref="A94:B95"/>
    <mergeCell ref="C94:C95"/>
    <mergeCell ref="D94:D95"/>
    <mergeCell ref="E94:F95"/>
    <mergeCell ref="G94:G95"/>
    <mergeCell ref="H94:H95"/>
    <mergeCell ref="I94:J95"/>
    <mergeCell ref="K94:K95"/>
    <mergeCell ref="K92:K93"/>
    <mergeCell ref="L92:L93"/>
    <mergeCell ref="M92:N93"/>
    <mergeCell ref="O92:O93"/>
    <mergeCell ref="P92:P93"/>
    <mergeCell ref="Q92:R93"/>
    <mergeCell ref="Q90:R91"/>
    <mergeCell ref="S90:S91"/>
    <mergeCell ref="T90:T91"/>
    <mergeCell ref="A92:B93"/>
    <mergeCell ref="C92:C93"/>
    <mergeCell ref="D92:D93"/>
    <mergeCell ref="E92:F93"/>
    <mergeCell ref="G92:G93"/>
    <mergeCell ref="H92:H93"/>
    <mergeCell ref="I92:J93"/>
    <mergeCell ref="I90:J91"/>
    <mergeCell ref="K90:K91"/>
    <mergeCell ref="L90:L91"/>
    <mergeCell ref="M90:N91"/>
    <mergeCell ref="O90:O91"/>
    <mergeCell ref="P90:P91"/>
    <mergeCell ref="Q86:R87"/>
    <mergeCell ref="S86:S87"/>
    <mergeCell ref="T86:T87"/>
    <mergeCell ref="A88:T89"/>
    <mergeCell ref="A90:B91"/>
    <mergeCell ref="C90:C91"/>
    <mergeCell ref="D90:D91"/>
    <mergeCell ref="E90:F91"/>
    <mergeCell ref="G90:G91"/>
    <mergeCell ref="H90:H91"/>
    <mergeCell ref="I86:J87"/>
    <mergeCell ref="K86:K87"/>
    <mergeCell ref="L86:L87"/>
    <mergeCell ref="M86:N87"/>
    <mergeCell ref="O86:O87"/>
    <mergeCell ref="P86:P87"/>
    <mergeCell ref="Q82:R83"/>
    <mergeCell ref="S82:S83"/>
    <mergeCell ref="T82:T83"/>
    <mergeCell ref="A84:T85"/>
    <mergeCell ref="A86:B87"/>
    <mergeCell ref="C86:C87"/>
    <mergeCell ref="D86:D87"/>
    <mergeCell ref="E86:F87"/>
    <mergeCell ref="G86:G87"/>
    <mergeCell ref="H86:H87"/>
    <mergeCell ref="I82:J83"/>
    <mergeCell ref="K82:K83"/>
    <mergeCell ref="L82:L83"/>
    <mergeCell ref="M82:N83"/>
    <mergeCell ref="O82:O83"/>
    <mergeCell ref="P82:P83"/>
    <mergeCell ref="A82:B83"/>
    <mergeCell ref="C82:C83"/>
    <mergeCell ref="D82:D83"/>
    <mergeCell ref="E82:F83"/>
    <mergeCell ref="G82:G83"/>
    <mergeCell ref="H82:H83"/>
    <mergeCell ref="M80:N81"/>
    <mergeCell ref="O80:O81"/>
    <mergeCell ref="P80:P81"/>
    <mergeCell ref="Q80:R81"/>
    <mergeCell ref="S80:S81"/>
    <mergeCell ref="T80:T81"/>
    <mergeCell ref="T78:T79"/>
    <mergeCell ref="A80:B81"/>
    <mergeCell ref="C80:C81"/>
    <mergeCell ref="D80:D81"/>
    <mergeCell ref="E80:F81"/>
    <mergeCell ref="G80:G81"/>
    <mergeCell ref="H80:H81"/>
    <mergeCell ref="I80:J81"/>
    <mergeCell ref="K80:K81"/>
    <mergeCell ref="L80:L81"/>
    <mergeCell ref="L78:L79"/>
    <mergeCell ref="M78:N79"/>
    <mergeCell ref="O78:O79"/>
    <mergeCell ref="P78:P79"/>
    <mergeCell ref="Q78:R79"/>
    <mergeCell ref="S78:S79"/>
    <mergeCell ref="S76:S77"/>
    <mergeCell ref="T76:T77"/>
    <mergeCell ref="A78:B79"/>
    <mergeCell ref="C78:C79"/>
    <mergeCell ref="D78:D79"/>
    <mergeCell ref="E78:F79"/>
    <mergeCell ref="G78:G79"/>
    <mergeCell ref="H78:H79"/>
    <mergeCell ref="I78:J79"/>
    <mergeCell ref="K78:K79"/>
    <mergeCell ref="K76:K77"/>
    <mergeCell ref="L76:L77"/>
    <mergeCell ref="M76:N77"/>
    <mergeCell ref="O76:O77"/>
    <mergeCell ref="P76:P77"/>
    <mergeCell ref="Q76:R77"/>
    <mergeCell ref="Q74:R75"/>
    <mergeCell ref="S74:S75"/>
    <mergeCell ref="T74:T75"/>
    <mergeCell ref="A76:B77"/>
    <mergeCell ref="C76:C77"/>
    <mergeCell ref="D76:D77"/>
    <mergeCell ref="E76:F77"/>
    <mergeCell ref="G76:G77"/>
    <mergeCell ref="H76:H77"/>
    <mergeCell ref="I76:J77"/>
    <mergeCell ref="I74:J75"/>
    <mergeCell ref="K74:K75"/>
    <mergeCell ref="L74:L75"/>
    <mergeCell ref="M74:N75"/>
    <mergeCell ref="O74:O75"/>
    <mergeCell ref="P74:P75"/>
    <mergeCell ref="A74:B75"/>
    <mergeCell ref="C74:C75"/>
    <mergeCell ref="D74:D75"/>
    <mergeCell ref="E74:F75"/>
    <mergeCell ref="G74:G75"/>
    <mergeCell ref="H74:H75"/>
    <mergeCell ref="M72:N73"/>
    <mergeCell ref="O72:O73"/>
    <mergeCell ref="P72:P73"/>
    <mergeCell ref="Q72:R73"/>
    <mergeCell ref="S72:S73"/>
    <mergeCell ref="T72:T73"/>
    <mergeCell ref="A71:T71"/>
    <mergeCell ref="A72:B73"/>
    <mergeCell ref="C72:C73"/>
    <mergeCell ref="D72:D73"/>
    <mergeCell ref="E72:F73"/>
    <mergeCell ref="G72:G73"/>
    <mergeCell ref="H72:H73"/>
    <mergeCell ref="I72:J73"/>
    <mergeCell ref="K72:K73"/>
    <mergeCell ref="L72:L73"/>
    <mergeCell ref="A68:T69"/>
    <mergeCell ref="A70:D70"/>
    <mergeCell ref="E70:H70"/>
    <mergeCell ref="I70:L70"/>
    <mergeCell ref="M70:P70"/>
    <mergeCell ref="Q70:T70"/>
    <mergeCell ref="M49:N50"/>
    <mergeCell ref="O49:O50"/>
    <mergeCell ref="P49:P50"/>
    <mergeCell ref="Q49:R50"/>
    <mergeCell ref="S49:S50"/>
    <mergeCell ref="T49:T50"/>
    <mergeCell ref="T46:T48"/>
    <mergeCell ref="A49:B50"/>
    <mergeCell ref="C49:C50"/>
    <mergeCell ref="D49:D50"/>
    <mergeCell ref="E49:F50"/>
    <mergeCell ref="G49:G50"/>
    <mergeCell ref="H49:H50"/>
    <mergeCell ref="I49:J50"/>
    <mergeCell ref="K49:K50"/>
    <mergeCell ref="L49:L50"/>
    <mergeCell ref="L46:L48"/>
    <mergeCell ref="M46:N48"/>
    <mergeCell ref="O46:O48"/>
    <mergeCell ref="P46:P48"/>
    <mergeCell ref="Q46:R48"/>
    <mergeCell ref="S46:S48"/>
    <mergeCell ref="S44:S45"/>
    <mergeCell ref="T44:T45"/>
    <mergeCell ref="A46:B48"/>
    <mergeCell ref="C46:C48"/>
    <mergeCell ref="D46:D48"/>
    <mergeCell ref="E46:F48"/>
    <mergeCell ref="G46:G48"/>
    <mergeCell ref="H46:H48"/>
    <mergeCell ref="I46:J48"/>
    <mergeCell ref="K46:K48"/>
    <mergeCell ref="K44:K45"/>
    <mergeCell ref="L44:L45"/>
    <mergeCell ref="M44:N45"/>
    <mergeCell ref="O44:O45"/>
    <mergeCell ref="P44:P45"/>
    <mergeCell ref="Q44:R45"/>
    <mergeCell ref="Q42:R43"/>
    <mergeCell ref="S42:S43"/>
    <mergeCell ref="T42:T43"/>
    <mergeCell ref="A44:B45"/>
    <mergeCell ref="C44:C45"/>
    <mergeCell ref="D44:D45"/>
    <mergeCell ref="E44:F45"/>
    <mergeCell ref="G44:G45"/>
    <mergeCell ref="H44:H45"/>
    <mergeCell ref="I44:J45"/>
    <mergeCell ref="I42:J43"/>
    <mergeCell ref="K42:K43"/>
    <mergeCell ref="L42:L43"/>
    <mergeCell ref="M42:N43"/>
    <mergeCell ref="O42:O43"/>
    <mergeCell ref="P42:P43"/>
    <mergeCell ref="A42:B43"/>
    <mergeCell ref="C42:C43"/>
    <mergeCell ref="D42:D43"/>
    <mergeCell ref="E42:F43"/>
    <mergeCell ref="G42:G43"/>
    <mergeCell ref="H42:H43"/>
    <mergeCell ref="M40:N41"/>
    <mergeCell ref="O40:O41"/>
    <mergeCell ref="P40:P41"/>
    <mergeCell ref="Q40:R41"/>
    <mergeCell ref="S40:S41"/>
    <mergeCell ref="T40:T41"/>
    <mergeCell ref="T38:T39"/>
    <mergeCell ref="A40:B41"/>
    <mergeCell ref="C40:C41"/>
    <mergeCell ref="D40:D41"/>
    <mergeCell ref="E40:F41"/>
    <mergeCell ref="G40:G41"/>
    <mergeCell ref="H40:H41"/>
    <mergeCell ref="I40:J41"/>
    <mergeCell ref="K40:K41"/>
    <mergeCell ref="L40:L41"/>
    <mergeCell ref="L38:L39"/>
    <mergeCell ref="M38:N39"/>
    <mergeCell ref="O38:O39"/>
    <mergeCell ref="P38:P39"/>
    <mergeCell ref="Q38:R39"/>
    <mergeCell ref="S38:S39"/>
    <mergeCell ref="T34:T35"/>
    <mergeCell ref="A36:T37"/>
    <mergeCell ref="A38:B39"/>
    <mergeCell ref="C38:C39"/>
    <mergeCell ref="D38:D39"/>
    <mergeCell ref="E38:F39"/>
    <mergeCell ref="G38:G39"/>
    <mergeCell ref="H38:H39"/>
    <mergeCell ref="I38:J39"/>
    <mergeCell ref="K38:K39"/>
    <mergeCell ref="L34:L35"/>
    <mergeCell ref="M34:N35"/>
    <mergeCell ref="O34:O35"/>
    <mergeCell ref="P34:P35"/>
    <mergeCell ref="Q34:R35"/>
    <mergeCell ref="S34:S35"/>
    <mergeCell ref="S32:S33"/>
    <mergeCell ref="T32:T33"/>
    <mergeCell ref="A34:B35"/>
    <mergeCell ref="C34:C35"/>
    <mergeCell ref="D34:D35"/>
    <mergeCell ref="E34:F35"/>
    <mergeCell ref="G34:G35"/>
    <mergeCell ref="H34:H35"/>
    <mergeCell ref="I34:J35"/>
    <mergeCell ref="K34:K35"/>
    <mergeCell ref="K32:K33"/>
    <mergeCell ref="L32:L33"/>
    <mergeCell ref="M32:N33"/>
    <mergeCell ref="O32:O33"/>
    <mergeCell ref="P32:P33"/>
    <mergeCell ref="Q32:R33"/>
    <mergeCell ref="Q30:R31"/>
    <mergeCell ref="S30:S31"/>
    <mergeCell ref="T30:T31"/>
    <mergeCell ref="A32:B33"/>
    <mergeCell ref="C32:C33"/>
    <mergeCell ref="D32:D33"/>
    <mergeCell ref="E32:F33"/>
    <mergeCell ref="G32:G33"/>
    <mergeCell ref="H32:H33"/>
    <mergeCell ref="I32:J33"/>
    <mergeCell ref="I30:J31"/>
    <mergeCell ref="K30:K31"/>
    <mergeCell ref="L30:L31"/>
    <mergeCell ref="M30:N31"/>
    <mergeCell ref="O30:O31"/>
    <mergeCell ref="P30:P31"/>
    <mergeCell ref="A30:B31"/>
    <mergeCell ref="C30:C31"/>
    <mergeCell ref="D30:D31"/>
    <mergeCell ref="E30:F31"/>
    <mergeCell ref="G30:G31"/>
    <mergeCell ref="H30:H31"/>
    <mergeCell ref="M28:N29"/>
    <mergeCell ref="O28:O29"/>
    <mergeCell ref="P28:P29"/>
    <mergeCell ref="Q28:R29"/>
    <mergeCell ref="S28:S29"/>
    <mergeCell ref="T28:T29"/>
    <mergeCell ref="T26:T27"/>
    <mergeCell ref="A28:B29"/>
    <mergeCell ref="C28:C29"/>
    <mergeCell ref="D28:D29"/>
    <mergeCell ref="E28:F29"/>
    <mergeCell ref="G28:G29"/>
    <mergeCell ref="H28:H29"/>
    <mergeCell ref="I28:J29"/>
    <mergeCell ref="K28:K29"/>
    <mergeCell ref="L28:L29"/>
    <mergeCell ref="L26:L27"/>
    <mergeCell ref="M26:N27"/>
    <mergeCell ref="O26:O27"/>
    <mergeCell ref="P26:P27"/>
    <mergeCell ref="Q26:R27"/>
    <mergeCell ref="S26:S27"/>
    <mergeCell ref="S24:S25"/>
    <mergeCell ref="T24:T25"/>
    <mergeCell ref="A26:B27"/>
    <mergeCell ref="C26:C27"/>
    <mergeCell ref="D26:D27"/>
    <mergeCell ref="E26:F27"/>
    <mergeCell ref="G26:G27"/>
    <mergeCell ref="H26:H27"/>
    <mergeCell ref="I26:J27"/>
    <mergeCell ref="K26:K27"/>
    <mergeCell ref="K24:K25"/>
    <mergeCell ref="L24:L25"/>
    <mergeCell ref="M24:N25"/>
    <mergeCell ref="O24:O25"/>
    <mergeCell ref="P24:P25"/>
    <mergeCell ref="Q24:R25"/>
    <mergeCell ref="Q22:R23"/>
    <mergeCell ref="S22:S23"/>
    <mergeCell ref="T22:T23"/>
    <mergeCell ref="A24:B25"/>
    <mergeCell ref="C24:C25"/>
    <mergeCell ref="D24:D25"/>
    <mergeCell ref="E24:F25"/>
    <mergeCell ref="G24:G25"/>
    <mergeCell ref="H24:H25"/>
    <mergeCell ref="I24:J25"/>
    <mergeCell ref="I22:J23"/>
    <mergeCell ref="K22:K23"/>
    <mergeCell ref="L22:L23"/>
    <mergeCell ref="M22:N23"/>
    <mergeCell ref="O22:O23"/>
    <mergeCell ref="P22:P23"/>
    <mergeCell ref="Q18:R19"/>
    <mergeCell ref="S18:S19"/>
    <mergeCell ref="T18:T19"/>
    <mergeCell ref="A20:T21"/>
    <mergeCell ref="A22:B23"/>
    <mergeCell ref="C22:C23"/>
    <mergeCell ref="D22:D23"/>
    <mergeCell ref="E22:F23"/>
    <mergeCell ref="G22:G23"/>
    <mergeCell ref="H22:H23"/>
    <mergeCell ref="I18:J19"/>
    <mergeCell ref="K18:K19"/>
    <mergeCell ref="L18:L19"/>
    <mergeCell ref="M18:N19"/>
    <mergeCell ref="O18:O19"/>
    <mergeCell ref="P18:P19"/>
    <mergeCell ref="A18:B19"/>
    <mergeCell ref="C18:C19"/>
    <mergeCell ref="D18:D19"/>
    <mergeCell ref="E18:F19"/>
    <mergeCell ref="G18:G19"/>
    <mergeCell ref="H18:H19"/>
    <mergeCell ref="A15:B15"/>
    <mergeCell ref="E15:F15"/>
    <mergeCell ref="I15:J15"/>
    <mergeCell ref="M15:N15"/>
    <mergeCell ref="Q15:R15"/>
    <mergeCell ref="A16:T17"/>
    <mergeCell ref="M13:N14"/>
    <mergeCell ref="O13:O14"/>
    <mergeCell ref="P13:P14"/>
    <mergeCell ref="Q13:R14"/>
    <mergeCell ref="S13:S14"/>
    <mergeCell ref="T13:T14"/>
    <mergeCell ref="T11:T12"/>
    <mergeCell ref="A13:B14"/>
    <mergeCell ref="C13:C14"/>
    <mergeCell ref="D13:D14"/>
    <mergeCell ref="E13:F14"/>
    <mergeCell ref="G13:G14"/>
    <mergeCell ref="H13:H14"/>
    <mergeCell ref="I13:J14"/>
    <mergeCell ref="K13:K14"/>
    <mergeCell ref="L13:L14"/>
    <mergeCell ref="L11:L12"/>
    <mergeCell ref="M11:N12"/>
    <mergeCell ref="O11:O12"/>
    <mergeCell ref="P11:P12"/>
    <mergeCell ref="Q11:R12"/>
    <mergeCell ref="S11:S12"/>
    <mergeCell ref="S9:S10"/>
    <mergeCell ref="T9:T10"/>
    <mergeCell ref="A11:B12"/>
    <mergeCell ref="C11:C12"/>
    <mergeCell ref="D11:D12"/>
    <mergeCell ref="E11:F12"/>
    <mergeCell ref="G11:G12"/>
    <mergeCell ref="H11:H12"/>
    <mergeCell ref="I11:J12"/>
    <mergeCell ref="K11:K12"/>
    <mergeCell ref="K9:K10"/>
    <mergeCell ref="L9:L10"/>
    <mergeCell ref="M9:N10"/>
    <mergeCell ref="O9:O10"/>
    <mergeCell ref="P9:P10"/>
    <mergeCell ref="Q9:R10"/>
    <mergeCell ref="Q7:R8"/>
    <mergeCell ref="S7:S8"/>
    <mergeCell ref="T7:T8"/>
    <mergeCell ref="A9:B10"/>
    <mergeCell ref="C9:C10"/>
    <mergeCell ref="D9:D10"/>
    <mergeCell ref="E9:F10"/>
    <mergeCell ref="G9:G10"/>
    <mergeCell ref="H9:H10"/>
    <mergeCell ref="I9:J10"/>
    <mergeCell ref="I7:J8"/>
    <mergeCell ref="K7:K8"/>
    <mergeCell ref="L7:L8"/>
    <mergeCell ref="M7:N8"/>
    <mergeCell ref="O7:O8"/>
    <mergeCell ref="P7:P8"/>
    <mergeCell ref="A1:T2"/>
    <mergeCell ref="A3:D3"/>
    <mergeCell ref="E3:H3"/>
    <mergeCell ref="I3:L3"/>
    <mergeCell ref="M3:P3"/>
    <mergeCell ref="Q3:T3"/>
    <mergeCell ref="A7:B8"/>
    <mergeCell ref="C7:C8"/>
    <mergeCell ref="D7:D8"/>
    <mergeCell ref="E7:F8"/>
    <mergeCell ref="G7:G8"/>
    <mergeCell ref="H7:H8"/>
    <mergeCell ref="M5:N6"/>
    <mergeCell ref="O5:O6"/>
    <mergeCell ref="P5:P6"/>
    <mergeCell ref="Q5:R6"/>
    <mergeCell ref="S5:S6"/>
    <mergeCell ref="T5:T6"/>
    <mergeCell ref="A4:T4"/>
    <mergeCell ref="A5:B6"/>
    <mergeCell ref="C5:C6"/>
    <mergeCell ref="D5:D6"/>
    <mergeCell ref="E5:F6"/>
    <mergeCell ref="G5:G6"/>
    <mergeCell ref="H5:H6"/>
    <mergeCell ref="I5:J6"/>
    <mergeCell ref="K5:K6"/>
    <mergeCell ref="L5:L6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V179"/>
  <sheetViews>
    <sheetView topLeftCell="A19" workbookViewId="0">
      <selection activeCell="BV173" sqref="BV173"/>
    </sheetView>
  </sheetViews>
  <sheetFormatPr defaultRowHeight="15"/>
  <cols>
    <col min="1" max="1" width="14.42578125" customWidth="1"/>
    <col min="2" max="16" width="5.7109375" customWidth="1"/>
    <col min="19" max="19" width="15.85546875" customWidth="1"/>
    <col min="20" max="34" width="5.7109375" customWidth="1"/>
    <col min="37" max="37" width="16" customWidth="1"/>
    <col min="38" max="55" width="5.7109375" customWidth="1"/>
    <col min="58" max="58" width="14.85546875" customWidth="1"/>
    <col min="59" max="73" width="5.7109375" customWidth="1"/>
  </cols>
  <sheetData>
    <row r="1" spans="1:74" ht="24" customHeight="1" thickBot="1">
      <c r="A1" s="299" t="s">
        <v>164</v>
      </c>
      <c r="B1" s="302" t="s">
        <v>35</v>
      </c>
      <c r="C1" s="303"/>
      <c r="D1" s="304"/>
      <c r="E1" s="42" t="s">
        <v>39</v>
      </c>
      <c r="F1" s="302" t="s">
        <v>37</v>
      </c>
      <c r="G1" s="303"/>
      <c r="H1" s="303"/>
      <c r="I1" s="303"/>
      <c r="J1" s="303"/>
      <c r="K1" s="304"/>
      <c r="L1" s="305" t="s">
        <v>38</v>
      </c>
      <c r="M1" s="306"/>
      <c r="N1" s="306"/>
      <c r="O1" s="306"/>
      <c r="P1" s="307"/>
      <c r="Q1" s="42" t="s">
        <v>40</v>
      </c>
      <c r="S1" s="329" t="s">
        <v>163</v>
      </c>
      <c r="T1" s="302" t="s">
        <v>35</v>
      </c>
      <c r="U1" s="303"/>
      <c r="V1" s="304"/>
      <c r="W1" s="42" t="s">
        <v>39</v>
      </c>
      <c r="X1" s="302" t="s">
        <v>37</v>
      </c>
      <c r="Y1" s="303"/>
      <c r="Z1" s="303"/>
      <c r="AA1" s="303"/>
      <c r="AB1" s="303"/>
      <c r="AC1" s="304"/>
      <c r="AD1" s="305" t="s">
        <v>38</v>
      </c>
      <c r="AE1" s="306"/>
      <c r="AF1" s="306"/>
      <c r="AG1" s="306"/>
      <c r="AH1" s="307"/>
      <c r="AI1" s="42" t="s">
        <v>40</v>
      </c>
      <c r="AK1" s="329" t="s">
        <v>172</v>
      </c>
      <c r="AL1" s="332" t="s">
        <v>35</v>
      </c>
      <c r="AM1" s="303"/>
      <c r="AN1" s="304"/>
      <c r="AO1" s="79"/>
      <c r="AP1" s="79"/>
      <c r="AQ1" s="79"/>
      <c r="AR1" s="42" t="s">
        <v>39</v>
      </c>
      <c r="AS1" s="302" t="s">
        <v>37</v>
      </c>
      <c r="AT1" s="303"/>
      <c r="AU1" s="303"/>
      <c r="AV1" s="303"/>
      <c r="AW1" s="303"/>
      <c r="AX1" s="304"/>
      <c r="AY1" s="305" t="s">
        <v>38</v>
      </c>
      <c r="AZ1" s="306"/>
      <c r="BA1" s="306"/>
      <c r="BB1" s="306"/>
      <c r="BC1" s="307"/>
      <c r="BD1" s="42" t="s">
        <v>40</v>
      </c>
      <c r="BF1" s="329" t="s">
        <v>177</v>
      </c>
      <c r="BG1" s="332" t="s">
        <v>35</v>
      </c>
      <c r="BH1" s="303"/>
      <c r="BI1" s="304"/>
      <c r="BJ1" s="42" t="s">
        <v>39</v>
      </c>
      <c r="BK1" s="302" t="s">
        <v>37</v>
      </c>
      <c r="BL1" s="303"/>
      <c r="BM1" s="303"/>
      <c r="BN1" s="303"/>
      <c r="BO1" s="303"/>
      <c r="BP1" s="304"/>
      <c r="BQ1" s="305" t="s">
        <v>38</v>
      </c>
      <c r="BR1" s="306"/>
      <c r="BS1" s="306"/>
      <c r="BT1" s="306"/>
      <c r="BU1" s="307"/>
      <c r="BV1" s="42" t="s">
        <v>40</v>
      </c>
    </row>
    <row r="2" spans="1:74" ht="15" customHeight="1">
      <c r="A2" s="300"/>
      <c r="B2" s="308" t="str">
        <f>'план меню'!A7</f>
        <v>Каша геркулесовая  молочная</v>
      </c>
      <c r="C2" s="311" t="s">
        <v>57</v>
      </c>
      <c r="D2" s="314" t="s">
        <v>61</v>
      </c>
      <c r="E2" s="317" t="s">
        <v>68</v>
      </c>
      <c r="F2" s="308" t="s">
        <v>70</v>
      </c>
      <c r="G2" s="311" t="s">
        <v>71</v>
      </c>
      <c r="H2" s="311" t="s">
        <v>249</v>
      </c>
      <c r="I2" s="311" t="s">
        <v>78</v>
      </c>
      <c r="J2" s="311" t="s">
        <v>82</v>
      </c>
      <c r="K2" s="314" t="s">
        <v>30</v>
      </c>
      <c r="L2" s="320" t="s">
        <v>86</v>
      </c>
      <c r="M2" s="321" t="s">
        <v>59</v>
      </c>
      <c r="N2" s="321" t="s">
        <v>96</v>
      </c>
      <c r="O2" s="321"/>
      <c r="P2" s="322"/>
      <c r="Q2" s="323"/>
      <c r="S2" s="330"/>
      <c r="T2" s="308" t="s">
        <v>104</v>
      </c>
      <c r="U2" s="311" t="s">
        <v>60</v>
      </c>
      <c r="V2" s="314" t="s">
        <v>61</v>
      </c>
      <c r="W2" s="317" t="s">
        <v>68</v>
      </c>
      <c r="X2" s="308" t="s">
        <v>253</v>
      </c>
      <c r="Y2" s="311" t="s">
        <v>156</v>
      </c>
      <c r="Z2" s="311" t="s">
        <v>224</v>
      </c>
      <c r="AA2" s="311" t="s">
        <v>118</v>
      </c>
      <c r="AB2" s="311" t="s">
        <v>80</v>
      </c>
      <c r="AC2" s="314" t="s">
        <v>30</v>
      </c>
      <c r="AD2" s="320" t="s">
        <v>246</v>
      </c>
      <c r="AE2" s="321" t="s">
        <v>95</v>
      </c>
      <c r="AF2" s="321"/>
      <c r="AG2" s="321"/>
      <c r="AH2" s="322"/>
      <c r="AI2" s="323"/>
      <c r="AK2" s="330"/>
      <c r="AL2" s="308" t="s">
        <v>290</v>
      </c>
      <c r="AM2" s="311" t="s">
        <v>291</v>
      </c>
      <c r="AN2" s="314" t="s">
        <v>292</v>
      </c>
      <c r="AO2" s="80"/>
      <c r="AP2" s="80"/>
      <c r="AQ2" s="80"/>
      <c r="AR2" s="317" t="s">
        <v>268</v>
      </c>
      <c r="AS2" s="308" t="s">
        <v>257</v>
      </c>
      <c r="AT2" s="311" t="s">
        <v>293</v>
      </c>
      <c r="AU2" s="311" t="s">
        <v>294</v>
      </c>
      <c r="AV2" s="311" t="s">
        <v>271</v>
      </c>
      <c r="AW2" s="311" t="s">
        <v>272</v>
      </c>
      <c r="AX2" s="314"/>
      <c r="AY2" s="320" t="s">
        <v>295</v>
      </c>
      <c r="AZ2" s="321" t="s">
        <v>296</v>
      </c>
      <c r="BA2" s="321"/>
      <c r="BB2" s="321"/>
      <c r="BC2" s="322"/>
      <c r="BD2" s="323"/>
      <c r="BF2" s="330"/>
      <c r="BG2" s="333" t="s">
        <v>322</v>
      </c>
      <c r="BH2" s="311" t="s">
        <v>291</v>
      </c>
      <c r="BI2" s="314" t="s">
        <v>303</v>
      </c>
      <c r="BJ2" s="317" t="s">
        <v>268</v>
      </c>
      <c r="BK2" s="308" t="s">
        <v>257</v>
      </c>
      <c r="BL2" s="311" t="s">
        <v>323</v>
      </c>
      <c r="BM2" s="311" t="s">
        <v>324</v>
      </c>
      <c r="BN2" s="311" t="s">
        <v>280</v>
      </c>
      <c r="BO2" s="311" t="s">
        <v>272</v>
      </c>
      <c r="BP2" s="314"/>
      <c r="BQ2" s="320" t="s">
        <v>313</v>
      </c>
      <c r="BR2" s="321" t="s">
        <v>314</v>
      </c>
      <c r="BS2" s="321"/>
      <c r="BT2" s="321"/>
      <c r="BU2" s="322"/>
      <c r="BV2" s="323"/>
    </row>
    <row r="3" spans="1:74">
      <c r="A3" s="300"/>
      <c r="B3" s="309"/>
      <c r="C3" s="312"/>
      <c r="D3" s="315"/>
      <c r="E3" s="318"/>
      <c r="F3" s="309"/>
      <c r="G3" s="312"/>
      <c r="H3" s="312"/>
      <c r="I3" s="312"/>
      <c r="J3" s="312"/>
      <c r="K3" s="315"/>
      <c r="L3" s="309"/>
      <c r="M3" s="312"/>
      <c r="N3" s="312"/>
      <c r="O3" s="312"/>
      <c r="P3" s="315"/>
      <c r="Q3" s="324"/>
      <c r="S3" s="330"/>
      <c r="T3" s="309"/>
      <c r="U3" s="312"/>
      <c r="V3" s="315"/>
      <c r="W3" s="318"/>
      <c r="X3" s="309"/>
      <c r="Y3" s="312"/>
      <c r="Z3" s="312"/>
      <c r="AA3" s="312"/>
      <c r="AB3" s="312"/>
      <c r="AC3" s="315"/>
      <c r="AD3" s="309"/>
      <c r="AE3" s="312"/>
      <c r="AF3" s="312"/>
      <c r="AG3" s="312"/>
      <c r="AH3" s="315"/>
      <c r="AI3" s="324"/>
      <c r="AK3" s="330"/>
      <c r="AL3" s="309"/>
      <c r="AM3" s="312"/>
      <c r="AN3" s="315"/>
      <c r="AO3" s="81"/>
      <c r="AP3" s="81"/>
      <c r="AQ3" s="81"/>
      <c r="AR3" s="318"/>
      <c r="AS3" s="309"/>
      <c r="AT3" s="312"/>
      <c r="AU3" s="312"/>
      <c r="AV3" s="312"/>
      <c r="AW3" s="312"/>
      <c r="AX3" s="315"/>
      <c r="AY3" s="309"/>
      <c r="AZ3" s="312"/>
      <c r="BA3" s="312"/>
      <c r="BB3" s="312"/>
      <c r="BC3" s="315"/>
      <c r="BD3" s="324"/>
      <c r="BF3" s="330"/>
      <c r="BG3" s="334"/>
      <c r="BH3" s="312"/>
      <c r="BI3" s="315"/>
      <c r="BJ3" s="318"/>
      <c r="BK3" s="309"/>
      <c r="BL3" s="312"/>
      <c r="BM3" s="312"/>
      <c r="BN3" s="312"/>
      <c r="BO3" s="312"/>
      <c r="BP3" s="315"/>
      <c r="BQ3" s="309"/>
      <c r="BR3" s="312"/>
      <c r="BS3" s="312"/>
      <c r="BT3" s="312"/>
      <c r="BU3" s="315"/>
      <c r="BV3" s="324"/>
    </row>
    <row r="4" spans="1:74">
      <c r="A4" s="300"/>
      <c r="B4" s="309"/>
      <c r="C4" s="312"/>
      <c r="D4" s="315"/>
      <c r="E4" s="318"/>
      <c r="F4" s="309"/>
      <c r="G4" s="312"/>
      <c r="H4" s="312"/>
      <c r="I4" s="312"/>
      <c r="J4" s="312"/>
      <c r="K4" s="315"/>
      <c r="L4" s="309"/>
      <c r="M4" s="312"/>
      <c r="N4" s="312"/>
      <c r="O4" s="312"/>
      <c r="P4" s="315"/>
      <c r="Q4" s="324"/>
      <c r="S4" s="330"/>
      <c r="T4" s="309"/>
      <c r="U4" s="312"/>
      <c r="V4" s="315"/>
      <c r="W4" s="318"/>
      <c r="X4" s="309"/>
      <c r="Y4" s="312"/>
      <c r="Z4" s="312"/>
      <c r="AA4" s="312"/>
      <c r="AB4" s="312"/>
      <c r="AC4" s="315"/>
      <c r="AD4" s="309"/>
      <c r="AE4" s="312"/>
      <c r="AF4" s="312"/>
      <c r="AG4" s="312"/>
      <c r="AH4" s="315"/>
      <c r="AI4" s="324"/>
      <c r="AK4" s="330"/>
      <c r="AL4" s="309"/>
      <c r="AM4" s="312"/>
      <c r="AN4" s="315"/>
      <c r="AO4" s="81"/>
      <c r="AP4" s="81"/>
      <c r="AQ4" s="81"/>
      <c r="AR4" s="318"/>
      <c r="AS4" s="309"/>
      <c r="AT4" s="312"/>
      <c r="AU4" s="312"/>
      <c r="AV4" s="312"/>
      <c r="AW4" s="312"/>
      <c r="AX4" s="315"/>
      <c r="AY4" s="309"/>
      <c r="AZ4" s="312"/>
      <c r="BA4" s="312"/>
      <c r="BB4" s="312"/>
      <c r="BC4" s="315"/>
      <c r="BD4" s="324"/>
      <c r="BF4" s="330"/>
      <c r="BG4" s="334"/>
      <c r="BH4" s="312"/>
      <c r="BI4" s="315"/>
      <c r="BJ4" s="318"/>
      <c r="BK4" s="309"/>
      <c r="BL4" s="312"/>
      <c r="BM4" s="312"/>
      <c r="BN4" s="312"/>
      <c r="BO4" s="312"/>
      <c r="BP4" s="315"/>
      <c r="BQ4" s="309"/>
      <c r="BR4" s="312"/>
      <c r="BS4" s="312"/>
      <c r="BT4" s="312"/>
      <c r="BU4" s="315"/>
      <c r="BV4" s="324"/>
    </row>
    <row r="5" spans="1:74">
      <c r="A5" s="300"/>
      <c r="B5" s="309"/>
      <c r="C5" s="312"/>
      <c r="D5" s="315"/>
      <c r="E5" s="318"/>
      <c r="F5" s="309"/>
      <c r="G5" s="312"/>
      <c r="H5" s="312"/>
      <c r="I5" s="312"/>
      <c r="J5" s="312"/>
      <c r="K5" s="315"/>
      <c r="L5" s="309"/>
      <c r="M5" s="312"/>
      <c r="N5" s="312"/>
      <c r="O5" s="312"/>
      <c r="P5" s="315"/>
      <c r="Q5" s="324"/>
      <c r="S5" s="330"/>
      <c r="T5" s="309"/>
      <c r="U5" s="312"/>
      <c r="V5" s="315"/>
      <c r="W5" s="318"/>
      <c r="X5" s="309"/>
      <c r="Y5" s="312"/>
      <c r="Z5" s="312"/>
      <c r="AA5" s="312"/>
      <c r="AB5" s="312"/>
      <c r="AC5" s="315"/>
      <c r="AD5" s="309"/>
      <c r="AE5" s="312"/>
      <c r="AF5" s="312"/>
      <c r="AG5" s="312"/>
      <c r="AH5" s="315"/>
      <c r="AI5" s="324"/>
      <c r="AK5" s="330"/>
      <c r="AL5" s="309"/>
      <c r="AM5" s="312"/>
      <c r="AN5" s="315"/>
      <c r="AO5" s="81"/>
      <c r="AP5" s="81"/>
      <c r="AQ5" s="81"/>
      <c r="AR5" s="318"/>
      <c r="AS5" s="309"/>
      <c r="AT5" s="312"/>
      <c r="AU5" s="312"/>
      <c r="AV5" s="312"/>
      <c r="AW5" s="312"/>
      <c r="AX5" s="315"/>
      <c r="AY5" s="309"/>
      <c r="AZ5" s="312"/>
      <c r="BA5" s="312"/>
      <c r="BB5" s="312"/>
      <c r="BC5" s="315"/>
      <c r="BD5" s="324"/>
      <c r="BF5" s="330"/>
      <c r="BG5" s="334"/>
      <c r="BH5" s="312"/>
      <c r="BI5" s="315"/>
      <c r="BJ5" s="318"/>
      <c r="BK5" s="309"/>
      <c r="BL5" s="312"/>
      <c r="BM5" s="312"/>
      <c r="BN5" s="312"/>
      <c r="BO5" s="312"/>
      <c r="BP5" s="315"/>
      <c r="BQ5" s="309"/>
      <c r="BR5" s="312"/>
      <c r="BS5" s="312"/>
      <c r="BT5" s="312"/>
      <c r="BU5" s="315"/>
      <c r="BV5" s="324"/>
    </row>
    <row r="6" spans="1:74" ht="36.75" customHeight="1">
      <c r="A6" s="301"/>
      <c r="B6" s="310"/>
      <c r="C6" s="313"/>
      <c r="D6" s="316"/>
      <c r="E6" s="319"/>
      <c r="F6" s="310"/>
      <c r="G6" s="313"/>
      <c r="H6" s="313"/>
      <c r="I6" s="313"/>
      <c r="J6" s="313"/>
      <c r="K6" s="316"/>
      <c r="L6" s="310"/>
      <c r="M6" s="313"/>
      <c r="N6" s="313"/>
      <c r="O6" s="313"/>
      <c r="P6" s="316"/>
      <c r="Q6" s="325"/>
      <c r="S6" s="331"/>
      <c r="T6" s="310"/>
      <c r="U6" s="313"/>
      <c r="V6" s="316"/>
      <c r="W6" s="319"/>
      <c r="X6" s="310"/>
      <c r="Y6" s="313"/>
      <c r="Z6" s="313"/>
      <c r="AA6" s="313"/>
      <c r="AB6" s="313"/>
      <c r="AC6" s="316"/>
      <c r="AD6" s="310"/>
      <c r="AE6" s="313"/>
      <c r="AF6" s="313"/>
      <c r="AG6" s="313"/>
      <c r="AH6" s="316"/>
      <c r="AI6" s="325"/>
      <c r="AK6" s="331"/>
      <c r="AL6" s="310"/>
      <c r="AM6" s="313"/>
      <c r="AN6" s="316"/>
      <c r="AO6" s="82"/>
      <c r="AP6" s="82"/>
      <c r="AQ6" s="82"/>
      <c r="AR6" s="319"/>
      <c r="AS6" s="310"/>
      <c r="AT6" s="313"/>
      <c r="AU6" s="313"/>
      <c r="AV6" s="313"/>
      <c r="AW6" s="313"/>
      <c r="AX6" s="316"/>
      <c r="AY6" s="310"/>
      <c r="AZ6" s="313"/>
      <c r="BA6" s="313"/>
      <c r="BB6" s="313"/>
      <c r="BC6" s="316"/>
      <c r="BD6" s="325"/>
      <c r="BF6" s="331"/>
      <c r="BG6" s="335"/>
      <c r="BH6" s="313"/>
      <c r="BI6" s="316"/>
      <c r="BJ6" s="319"/>
      <c r="BK6" s="310"/>
      <c r="BL6" s="313"/>
      <c r="BM6" s="313"/>
      <c r="BN6" s="313"/>
      <c r="BO6" s="313"/>
      <c r="BP6" s="316"/>
      <c r="BQ6" s="310"/>
      <c r="BR6" s="313"/>
      <c r="BS6" s="313"/>
      <c r="BT6" s="313"/>
      <c r="BU6" s="316"/>
      <c r="BV6" s="325"/>
    </row>
    <row r="7" spans="1:74" ht="15.75">
      <c r="A7" s="3" t="s">
        <v>13</v>
      </c>
      <c r="B7" s="45"/>
      <c r="C7" s="46"/>
      <c r="D7" s="47"/>
      <c r="E7" s="48"/>
      <c r="F7" s="45"/>
      <c r="G7" s="46"/>
      <c r="H7" s="46"/>
      <c r="I7" s="46"/>
      <c r="J7" s="46"/>
      <c r="K7" s="47"/>
      <c r="L7" s="45"/>
      <c r="M7" s="46"/>
      <c r="N7" s="46"/>
      <c r="O7" s="46"/>
      <c r="P7" s="47"/>
      <c r="Q7" s="43">
        <f>B7+C7+D7+E7+F7+G7+H7+I7+J7+K7+L7+M7+N7+O7+P7</f>
        <v>0</v>
      </c>
      <c r="S7" s="37" t="s">
        <v>13</v>
      </c>
      <c r="T7" s="45"/>
      <c r="U7" s="46"/>
      <c r="V7" s="47"/>
      <c r="W7" s="48"/>
      <c r="X7" s="45"/>
      <c r="Y7" s="46"/>
      <c r="Z7" s="46"/>
      <c r="AA7" s="46"/>
      <c r="AB7" s="46"/>
      <c r="AC7" s="47"/>
      <c r="AD7" s="45"/>
      <c r="AE7" s="46"/>
      <c r="AF7" s="46"/>
      <c r="AG7" s="46"/>
      <c r="AH7" s="47"/>
      <c r="AI7" s="43">
        <f>T7+U7+V7+W7+X7+Y7+Z7+AA7+AB7+AC7+AD7+AE7+AF7+AG7+AH7</f>
        <v>0</v>
      </c>
      <c r="AK7" s="37" t="s">
        <v>13</v>
      </c>
      <c r="AL7" s="53"/>
      <c r="AM7" s="46"/>
      <c r="AN7" s="47"/>
      <c r="AO7" s="83"/>
      <c r="AP7" s="83"/>
      <c r="AQ7" s="83"/>
      <c r="AR7" s="48"/>
      <c r="AS7" s="45"/>
      <c r="AT7" s="46"/>
      <c r="AU7" s="46"/>
      <c r="AV7" s="46"/>
      <c r="AW7" s="46"/>
      <c r="AX7" s="47"/>
      <c r="AY7" s="45"/>
      <c r="AZ7" s="46"/>
      <c r="BA7" s="46"/>
      <c r="BB7" s="46"/>
      <c r="BC7" s="47"/>
      <c r="BD7" s="43">
        <f t="shared" ref="BD7:BD35" si="0">AL7+AM7+AN7+AR7+AS7+AT7+AU7+AV7+AW7+AX7+AY7+AZ7+BA7+BB7+BC7</f>
        <v>0</v>
      </c>
      <c r="BF7" s="37" t="s">
        <v>13</v>
      </c>
      <c r="BG7" s="53"/>
      <c r="BH7" s="46"/>
      <c r="BI7" s="47"/>
      <c r="BJ7" s="48"/>
      <c r="BK7" s="45"/>
      <c r="BL7" s="46"/>
      <c r="BM7" s="46"/>
      <c r="BN7" s="46"/>
      <c r="BO7" s="46"/>
      <c r="BP7" s="47"/>
      <c r="BQ7" s="45"/>
      <c r="BR7" s="46"/>
      <c r="BS7" s="46"/>
      <c r="BT7" s="46"/>
      <c r="BU7" s="47"/>
      <c r="BV7" s="43">
        <f>BG7+BH7+BI7+BJ7+BK7+BL7+BM7+BN7+BO7+BP7+BQ7+BR7+BS7+BT7+BU7</f>
        <v>0</v>
      </c>
    </row>
    <row r="8" spans="1:74" ht="15.75">
      <c r="A8" s="3" t="s">
        <v>5</v>
      </c>
      <c r="B8" s="45"/>
      <c r="C8" s="46"/>
      <c r="D8" s="47"/>
      <c r="E8" s="48"/>
      <c r="F8" s="45"/>
      <c r="G8" s="46"/>
      <c r="H8" s="46">
        <v>100</v>
      </c>
      <c r="I8" s="46"/>
      <c r="J8" s="46"/>
      <c r="K8" s="47"/>
      <c r="L8" s="45"/>
      <c r="M8" s="46"/>
      <c r="N8" s="46"/>
      <c r="O8" s="46"/>
      <c r="P8" s="47"/>
      <c r="Q8" s="43">
        <f t="shared" ref="Q8:Q35" si="1">B8+C8+D8+E8+F8+G8+H8+I8+J8+K8+L8+M8+N8+O8+P8</f>
        <v>100</v>
      </c>
      <c r="S8" s="37" t="s">
        <v>5</v>
      </c>
      <c r="T8" s="45"/>
      <c r="U8" s="46"/>
      <c r="V8" s="47"/>
      <c r="W8" s="48"/>
      <c r="X8" s="45"/>
      <c r="Y8" s="46"/>
      <c r="Z8" s="46">
        <v>78.900000000000006</v>
      </c>
      <c r="AA8" s="46"/>
      <c r="AB8" s="46"/>
      <c r="AC8" s="47"/>
      <c r="AD8" s="45"/>
      <c r="AE8" s="46"/>
      <c r="AF8" s="46"/>
      <c r="AG8" s="46"/>
      <c r="AH8" s="47"/>
      <c r="AI8" s="43">
        <f t="shared" ref="AI8:AI35" si="2">T8+U8+V8+W8+X8+Y8+Z8+AA8+AB8+AC8+AD8+AE8+AF8+AG8+AH8</f>
        <v>78.900000000000006</v>
      </c>
      <c r="AK8" s="37" t="s">
        <v>5</v>
      </c>
      <c r="AL8" s="53"/>
      <c r="AM8" s="46"/>
      <c r="AN8" s="47"/>
      <c r="AO8" s="83"/>
      <c r="AP8" s="83"/>
      <c r="AQ8" s="83"/>
      <c r="AR8" s="48"/>
      <c r="AS8" s="45"/>
      <c r="AT8" s="46">
        <v>30</v>
      </c>
      <c r="AU8" s="46">
        <v>140.19999999999999</v>
      </c>
      <c r="AV8" s="46"/>
      <c r="AW8" s="46"/>
      <c r="AX8" s="47"/>
      <c r="AY8" s="45"/>
      <c r="AZ8" s="46"/>
      <c r="BA8" s="46"/>
      <c r="BB8" s="46"/>
      <c r="BC8" s="47"/>
      <c r="BD8" s="43">
        <f t="shared" si="0"/>
        <v>170.2</v>
      </c>
      <c r="BF8" s="37" t="s">
        <v>5</v>
      </c>
      <c r="BG8" s="53"/>
      <c r="BH8" s="46"/>
      <c r="BI8" s="47"/>
      <c r="BJ8" s="48"/>
      <c r="BK8" s="45"/>
      <c r="BL8" s="46"/>
      <c r="BM8" s="46">
        <v>140.19999999999999</v>
      </c>
      <c r="BN8" s="46"/>
      <c r="BO8" s="46"/>
      <c r="BP8" s="47"/>
      <c r="BQ8" s="45"/>
      <c r="BR8" s="46"/>
      <c r="BS8" s="46"/>
      <c r="BT8" s="46"/>
      <c r="BU8" s="47"/>
      <c r="BV8" s="43">
        <f t="shared" ref="BV8:BV35" si="3">BG8+BH8+BI8+BJ8+BK8+BL8+BM8+BN8+BO8+BP8+BQ8+BR8+BS8+BT8+BU8</f>
        <v>140.19999999999999</v>
      </c>
    </row>
    <row r="9" spans="1:74" ht="15.75">
      <c r="A9" s="3" t="s">
        <v>6</v>
      </c>
      <c r="B9" s="45"/>
      <c r="C9" s="46"/>
      <c r="D9" s="47"/>
      <c r="E9" s="48"/>
      <c r="F9" s="45"/>
      <c r="G9" s="46"/>
      <c r="H9" s="46"/>
      <c r="I9" s="46"/>
      <c r="J9" s="46"/>
      <c r="K9" s="47"/>
      <c r="L9" s="45"/>
      <c r="M9" s="46"/>
      <c r="N9" s="46"/>
      <c r="O9" s="46"/>
      <c r="P9" s="47"/>
      <c r="Q9" s="43">
        <f t="shared" si="1"/>
        <v>0</v>
      </c>
      <c r="S9" s="37" t="s">
        <v>6</v>
      </c>
      <c r="T9" s="45"/>
      <c r="U9" s="46"/>
      <c r="V9" s="47"/>
      <c r="W9" s="48"/>
      <c r="X9" s="45"/>
      <c r="Y9" s="46"/>
      <c r="Z9" s="46"/>
      <c r="AA9" s="46"/>
      <c r="AB9" s="46"/>
      <c r="AC9" s="47"/>
      <c r="AD9" s="45"/>
      <c r="AE9" s="46"/>
      <c r="AF9" s="46"/>
      <c r="AG9" s="46"/>
      <c r="AH9" s="47"/>
      <c r="AI9" s="43">
        <f t="shared" si="2"/>
        <v>0</v>
      </c>
      <c r="AK9" s="37" t="s">
        <v>6</v>
      </c>
      <c r="AL9" s="53"/>
      <c r="AM9" s="46"/>
      <c r="AN9" s="47"/>
      <c r="AO9" s="83"/>
      <c r="AP9" s="83"/>
      <c r="AQ9" s="83"/>
      <c r="AR9" s="48"/>
      <c r="AS9" s="45"/>
      <c r="AT9" s="46"/>
      <c r="AU9" s="46"/>
      <c r="AV9" s="46"/>
      <c r="AW9" s="46"/>
      <c r="AX9" s="47"/>
      <c r="AY9" s="45"/>
      <c r="AZ9" s="46"/>
      <c r="BA9" s="46"/>
      <c r="BB9" s="46"/>
      <c r="BC9" s="47"/>
      <c r="BD9" s="43">
        <f t="shared" si="0"/>
        <v>0</v>
      </c>
      <c r="BF9" s="37" t="s">
        <v>6</v>
      </c>
      <c r="BG9" s="53"/>
      <c r="BH9" s="46"/>
      <c r="BI9" s="47"/>
      <c r="BJ9" s="48"/>
      <c r="BK9" s="45"/>
      <c r="BL9" s="46">
        <v>28.8</v>
      </c>
      <c r="BM9" s="46"/>
      <c r="BN9" s="46"/>
      <c r="BO9" s="46"/>
      <c r="BP9" s="47"/>
      <c r="BQ9" s="45"/>
      <c r="BR9" s="46"/>
      <c r="BS9" s="46"/>
      <c r="BT9" s="46"/>
      <c r="BU9" s="47"/>
      <c r="BV9" s="43">
        <f t="shared" si="3"/>
        <v>28.8</v>
      </c>
    </row>
    <row r="10" spans="1:74" ht="15.75">
      <c r="A10" s="3" t="s">
        <v>18</v>
      </c>
      <c r="B10" s="45"/>
      <c r="C10" s="46"/>
      <c r="D10" s="47"/>
      <c r="E10" s="48"/>
      <c r="F10" s="45"/>
      <c r="G10" s="46"/>
      <c r="H10" s="46"/>
      <c r="I10" s="46"/>
      <c r="J10" s="46"/>
      <c r="K10" s="47"/>
      <c r="L10" s="45"/>
      <c r="M10" s="46"/>
      <c r="N10" s="46"/>
      <c r="O10" s="46"/>
      <c r="P10" s="47"/>
      <c r="Q10" s="43">
        <f t="shared" si="1"/>
        <v>0</v>
      </c>
      <c r="S10" s="37" t="s">
        <v>18</v>
      </c>
      <c r="T10" s="45"/>
      <c r="U10" s="46"/>
      <c r="V10" s="47"/>
      <c r="W10" s="48"/>
      <c r="X10" s="45"/>
      <c r="Y10" s="46"/>
      <c r="Z10" s="46"/>
      <c r="AA10" s="46"/>
      <c r="AB10" s="46"/>
      <c r="AC10" s="47"/>
      <c r="AD10" s="45"/>
      <c r="AE10" s="46"/>
      <c r="AF10" s="46"/>
      <c r="AG10" s="46"/>
      <c r="AH10" s="47"/>
      <c r="AI10" s="43">
        <f t="shared" si="2"/>
        <v>0</v>
      </c>
      <c r="AK10" s="37" t="s">
        <v>18</v>
      </c>
      <c r="AL10" s="53"/>
      <c r="AM10" s="46"/>
      <c r="AN10" s="47"/>
      <c r="AO10" s="83"/>
      <c r="AP10" s="83"/>
      <c r="AQ10" s="83"/>
      <c r="AR10" s="48"/>
      <c r="AS10" s="45"/>
      <c r="AT10" s="46"/>
      <c r="AU10" s="46"/>
      <c r="AV10" s="46"/>
      <c r="AW10" s="46"/>
      <c r="AX10" s="47"/>
      <c r="AY10" s="45"/>
      <c r="AZ10" s="46"/>
      <c r="BA10" s="46"/>
      <c r="BB10" s="46"/>
      <c r="BC10" s="47"/>
      <c r="BD10" s="43">
        <f t="shared" si="0"/>
        <v>0</v>
      </c>
      <c r="BF10" s="37" t="s">
        <v>18</v>
      </c>
      <c r="BG10" s="53"/>
      <c r="BH10" s="46"/>
      <c r="BI10" s="47"/>
      <c r="BJ10" s="48"/>
      <c r="BK10" s="45"/>
      <c r="BL10" s="46"/>
      <c r="BM10" s="46"/>
      <c r="BN10" s="46"/>
      <c r="BO10" s="46"/>
      <c r="BP10" s="47"/>
      <c r="BQ10" s="45"/>
      <c r="BR10" s="46"/>
      <c r="BS10" s="46"/>
      <c r="BT10" s="46"/>
      <c r="BU10" s="47"/>
      <c r="BV10" s="43">
        <f t="shared" si="3"/>
        <v>0</v>
      </c>
    </row>
    <row r="11" spans="1:74" ht="15.75">
      <c r="A11" s="3" t="s">
        <v>14</v>
      </c>
      <c r="B11" s="45">
        <v>3.6</v>
      </c>
      <c r="C11" s="46"/>
      <c r="D11" s="47">
        <v>7</v>
      </c>
      <c r="E11" s="48"/>
      <c r="F11" s="45"/>
      <c r="G11" s="46"/>
      <c r="H11" s="46">
        <v>8.9</v>
      </c>
      <c r="I11" s="46">
        <v>4.7</v>
      </c>
      <c r="J11" s="46"/>
      <c r="K11" s="47"/>
      <c r="L11" s="45">
        <v>2</v>
      </c>
      <c r="M11" s="46"/>
      <c r="N11" s="46"/>
      <c r="O11" s="46"/>
      <c r="P11" s="47"/>
      <c r="Q11" s="43">
        <f t="shared" si="1"/>
        <v>26.2</v>
      </c>
      <c r="S11" s="37" t="s">
        <v>14</v>
      </c>
      <c r="T11" s="45">
        <v>3.6</v>
      </c>
      <c r="U11" s="46"/>
      <c r="V11" s="47">
        <v>7</v>
      </c>
      <c r="W11" s="48"/>
      <c r="X11" s="45"/>
      <c r="Y11" s="46"/>
      <c r="Z11" s="46">
        <v>4.8</v>
      </c>
      <c r="AA11" s="46">
        <v>3.5</v>
      </c>
      <c r="AB11" s="46"/>
      <c r="AC11" s="47"/>
      <c r="AD11" s="45">
        <v>6</v>
      </c>
      <c r="AE11" s="46"/>
      <c r="AF11" s="46"/>
      <c r="AG11" s="46"/>
      <c r="AH11" s="47"/>
      <c r="AI11" s="43">
        <f t="shared" si="2"/>
        <v>24.9</v>
      </c>
      <c r="AK11" s="37" t="s">
        <v>14</v>
      </c>
      <c r="AL11" s="53">
        <v>4</v>
      </c>
      <c r="AM11" s="46"/>
      <c r="AN11" s="47">
        <v>7</v>
      </c>
      <c r="AO11" s="83"/>
      <c r="AP11" s="83"/>
      <c r="AQ11" s="83"/>
      <c r="AR11" s="48"/>
      <c r="AS11" s="45"/>
      <c r="AT11" s="46"/>
      <c r="AU11" s="46"/>
      <c r="AV11" s="46"/>
      <c r="AW11" s="46"/>
      <c r="AX11" s="47"/>
      <c r="AY11" s="45">
        <v>6</v>
      </c>
      <c r="AZ11" s="46"/>
      <c r="BA11" s="46"/>
      <c r="BB11" s="46"/>
      <c r="BC11" s="47"/>
      <c r="BD11" s="43">
        <f t="shared" si="0"/>
        <v>17</v>
      </c>
      <c r="BF11" s="37" t="s">
        <v>14</v>
      </c>
      <c r="BG11" s="53">
        <v>3.6</v>
      </c>
      <c r="BH11" s="46"/>
      <c r="BI11" s="47">
        <v>7</v>
      </c>
      <c r="BJ11" s="48"/>
      <c r="BK11" s="45"/>
      <c r="BL11" s="46"/>
      <c r="BM11" s="46"/>
      <c r="BN11" s="46"/>
      <c r="BO11" s="46"/>
      <c r="BP11" s="47"/>
      <c r="BQ11" s="45"/>
      <c r="BR11" s="46"/>
      <c r="BS11" s="46"/>
      <c r="BT11" s="46"/>
      <c r="BU11" s="47"/>
      <c r="BV11" s="43">
        <f t="shared" si="3"/>
        <v>10.6</v>
      </c>
    </row>
    <row r="12" spans="1:74" ht="15.75">
      <c r="A12" s="3" t="s">
        <v>7</v>
      </c>
      <c r="B12" s="45"/>
      <c r="C12" s="46"/>
      <c r="D12" s="47"/>
      <c r="E12" s="48"/>
      <c r="F12" s="45"/>
      <c r="G12" s="46">
        <v>3.6</v>
      </c>
      <c r="H12" s="46"/>
      <c r="I12" s="46"/>
      <c r="J12" s="46"/>
      <c r="K12" s="47"/>
      <c r="L12" s="45"/>
      <c r="M12" s="46"/>
      <c r="N12" s="46"/>
      <c r="O12" s="46"/>
      <c r="P12" s="47"/>
      <c r="Q12" s="43">
        <f t="shared" si="1"/>
        <v>3.6</v>
      </c>
      <c r="S12" s="37" t="s">
        <v>7</v>
      </c>
      <c r="T12" s="45"/>
      <c r="U12" s="46"/>
      <c r="V12" s="47"/>
      <c r="W12" s="48"/>
      <c r="X12" s="45"/>
      <c r="Y12" s="46">
        <v>3.6</v>
      </c>
      <c r="Z12" s="46"/>
      <c r="AA12" s="46"/>
      <c r="AB12" s="46"/>
      <c r="AC12" s="47"/>
      <c r="AD12" s="45">
        <v>6.6</v>
      </c>
      <c r="AE12" s="46"/>
      <c r="AF12" s="46"/>
      <c r="AG12" s="46"/>
      <c r="AH12" s="47"/>
      <c r="AI12" s="43">
        <f t="shared" si="2"/>
        <v>10.199999999999999</v>
      </c>
      <c r="AK12" s="37" t="s">
        <v>7</v>
      </c>
      <c r="AL12" s="53"/>
      <c r="AM12" s="46"/>
      <c r="AN12" s="47"/>
      <c r="AO12" s="83"/>
      <c r="AP12" s="83"/>
      <c r="AQ12" s="83"/>
      <c r="AR12" s="48"/>
      <c r="AS12" s="45"/>
      <c r="AT12" s="46">
        <v>3.6</v>
      </c>
      <c r="AU12" s="46"/>
      <c r="AV12" s="46"/>
      <c r="AW12" s="46"/>
      <c r="AX12" s="47"/>
      <c r="AY12" s="45">
        <v>6.6</v>
      </c>
      <c r="AZ12" s="46"/>
      <c r="BA12" s="46"/>
      <c r="BB12" s="46"/>
      <c r="BC12" s="47"/>
      <c r="BD12" s="43">
        <f t="shared" si="0"/>
        <v>10.199999999999999</v>
      </c>
      <c r="BF12" s="37" t="s">
        <v>7</v>
      </c>
      <c r="BG12" s="53"/>
      <c r="BH12" s="46"/>
      <c r="BI12" s="47"/>
      <c r="BJ12" s="48"/>
      <c r="BK12" s="45"/>
      <c r="BL12" s="46">
        <v>2.6</v>
      </c>
      <c r="BM12" s="46">
        <v>7.5</v>
      </c>
      <c r="BN12" s="46"/>
      <c r="BO12" s="46"/>
      <c r="BP12" s="47"/>
      <c r="BQ12" s="45">
        <v>1.35</v>
      </c>
      <c r="BR12" s="46"/>
      <c r="BS12" s="46"/>
      <c r="BT12" s="46"/>
      <c r="BU12" s="47"/>
      <c r="BV12" s="43">
        <f t="shared" si="3"/>
        <v>11.45</v>
      </c>
    </row>
    <row r="13" spans="1:74" ht="24">
      <c r="A13" s="28" t="s">
        <v>8</v>
      </c>
      <c r="B13" s="45">
        <v>135.6</v>
      </c>
      <c r="C13" s="46">
        <v>90</v>
      </c>
      <c r="D13" s="47"/>
      <c r="E13" s="48"/>
      <c r="F13" s="45"/>
      <c r="G13" s="46"/>
      <c r="H13" s="46">
        <v>8</v>
      </c>
      <c r="I13" s="46">
        <v>21</v>
      </c>
      <c r="J13" s="46"/>
      <c r="K13" s="47"/>
      <c r="L13" s="45">
        <v>150</v>
      </c>
      <c r="M13" s="46"/>
      <c r="N13" s="46"/>
      <c r="O13" s="46"/>
      <c r="P13" s="47"/>
      <c r="Q13" s="43">
        <f t="shared" si="1"/>
        <v>404.6</v>
      </c>
      <c r="S13" s="38" t="s">
        <v>8</v>
      </c>
      <c r="T13" s="45">
        <v>126</v>
      </c>
      <c r="U13" s="46"/>
      <c r="V13" s="47"/>
      <c r="W13" s="48"/>
      <c r="X13" s="45"/>
      <c r="Y13" s="46"/>
      <c r="Z13" s="46">
        <v>18.399999999999999</v>
      </c>
      <c r="AA13" s="46"/>
      <c r="AB13" s="46"/>
      <c r="AC13" s="47"/>
      <c r="AD13" s="45">
        <v>73.2</v>
      </c>
      <c r="AE13" s="46">
        <v>189</v>
      </c>
      <c r="AF13" s="46"/>
      <c r="AG13" s="46"/>
      <c r="AH13" s="47"/>
      <c r="AI13" s="43">
        <f t="shared" si="2"/>
        <v>406.6</v>
      </c>
      <c r="AK13" s="38" t="s">
        <v>8</v>
      </c>
      <c r="AL13" s="53"/>
      <c r="AM13" s="46">
        <v>92</v>
      </c>
      <c r="AN13" s="47"/>
      <c r="AO13" s="83"/>
      <c r="AP13" s="83"/>
      <c r="AQ13" s="83"/>
      <c r="AR13" s="48"/>
      <c r="AS13" s="45"/>
      <c r="AT13" s="46"/>
      <c r="AU13" s="46"/>
      <c r="AV13" s="46"/>
      <c r="AW13" s="46"/>
      <c r="AX13" s="47"/>
      <c r="AY13" s="45">
        <v>73.2</v>
      </c>
      <c r="AZ13" s="46">
        <v>189</v>
      </c>
      <c r="BA13" s="46"/>
      <c r="BB13" s="46"/>
      <c r="BC13" s="47"/>
      <c r="BD13" s="43">
        <f t="shared" si="0"/>
        <v>354.2</v>
      </c>
      <c r="BF13" s="38" t="s">
        <v>8</v>
      </c>
      <c r="BG13" s="53">
        <v>136</v>
      </c>
      <c r="BH13" s="46">
        <v>92</v>
      </c>
      <c r="BI13" s="47"/>
      <c r="BJ13" s="48"/>
      <c r="BK13" s="45"/>
      <c r="BL13" s="46"/>
      <c r="BM13" s="46"/>
      <c r="BN13" s="46"/>
      <c r="BO13" s="46"/>
      <c r="BP13" s="47"/>
      <c r="BQ13" s="45"/>
      <c r="BR13" s="46">
        <v>186</v>
      </c>
      <c r="BS13" s="46"/>
      <c r="BT13" s="46"/>
      <c r="BU13" s="47"/>
      <c r="BV13" s="43">
        <f t="shared" si="3"/>
        <v>414</v>
      </c>
    </row>
    <row r="14" spans="1:74" ht="15.75">
      <c r="A14" s="3" t="s">
        <v>9</v>
      </c>
      <c r="B14" s="45"/>
      <c r="C14" s="46"/>
      <c r="D14" s="47"/>
      <c r="E14" s="48"/>
      <c r="F14" s="45"/>
      <c r="G14" s="46">
        <v>8</v>
      </c>
      <c r="H14" s="46"/>
      <c r="I14" s="46"/>
      <c r="J14" s="46"/>
      <c r="K14" s="47"/>
      <c r="L14" s="45"/>
      <c r="M14" s="46"/>
      <c r="N14" s="46"/>
      <c r="O14" s="46"/>
      <c r="P14" s="47"/>
      <c r="Q14" s="43">
        <f t="shared" si="1"/>
        <v>8</v>
      </c>
      <c r="S14" s="37" t="s">
        <v>9</v>
      </c>
      <c r="T14" s="45"/>
      <c r="U14" s="46"/>
      <c r="V14" s="47"/>
      <c r="W14" s="48"/>
      <c r="X14" s="45"/>
      <c r="Y14" s="46">
        <v>8</v>
      </c>
      <c r="Z14" s="46"/>
      <c r="AA14" s="46"/>
      <c r="AB14" s="46"/>
      <c r="AC14" s="47"/>
      <c r="AD14" s="45"/>
      <c r="AE14" s="46"/>
      <c r="AF14" s="46"/>
      <c r="AG14" s="46"/>
      <c r="AH14" s="47"/>
      <c r="AI14" s="43">
        <f t="shared" si="2"/>
        <v>8</v>
      </c>
      <c r="AK14" s="37" t="s">
        <v>9</v>
      </c>
      <c r="AL14" s="53"/>
      <c r="AM14" s="46"/>
      <c r="AN14" s="47"/>
      <c r="AO14" s="83"/>
      <c r="AP14" s="83"/>
      <c r="AQ14" s="83"/>
      <c r="AR14" s="48"/>
      <c r="AS14" s="45"/>
      <c r="AT14" s="46"/>
      <c r="AU14" s="46"/>
      <c r="AV14" s="46"/>
      <c r="AW14" s="46"/>
      <c r="AX14" s="47"/>
      <c r="AY14" s="45"/>
      <c r="AZ14" s="46"/>
      <c r="BA14" s="46"/>
      <c r="BB14" s="46"/>
      <c r="BC14" s="47"/>
      <c r="BD14" s="43">
        <f t="shared" si="0"/>
        <v>0</v>
      </c>
      <c r="BF14" s="37" t="s">
        <v>9</v>
      </c>
      <c r="BG14" s="53"/>
      <c r="BH14" s="46"/>
      <c r="BI14" s="47"/>
      <c r="BJ14" s="48"/>
      <c r="BK14" s="45"/>
      <c r="BL14" s="46"/>
      <c r="BM14" s="46"/>
      <c r="BN14" s="46"/>
      <c r="BO14" s="46"/>
      <c r="BP14" s="47"/>
      <c r="BQ14" s="45"/>
      <c r="BR14" s="46"/>
      <c r="BS14" s="46"/>
      <c r="BT14" s="46"/>
      <c r="BU14" s="47"/>
      <c r="BV14" s="43">
        <f t="shared" si="3"/>
        <v>0</v>
      </c>
    </row>
    <row r="15" spans="1:74" ht="15.75">
      <c r="A15" s="3" t="s">
        <v>10</v>
      </c>
      <c r="B15" s="45"/>
      <c r="C15" s="46"/>
      <c r="D15" s="47"/>
      <c r="E15" s="48"/>
      <c r="F15" s="45"/>
      <c r="G15" s="46"/>
      <c r="H15" s="46"/>
      <c r="I15" s="46"/>
      <c r="J15" s="46"/>
      <c r="K15" s="47"/>
      <c r="L15" s="45"/>
      <c r="M15" s="46"/>
      <c r="N15" s="46"/>
      <c r="O15" s="46"/>
      <c r="P15" s="47"/>
      <c r="Q15" s="43">
        <f t="shared" si="1"/>
        <v>0</v>
      </c>
      <c r="S15" s="37" t="s">
        <v>10</v>
      </c>
      <c r="T15" s="45"/>
      <c r="U15" s="46"/>
      <c r="V15" s="47"/>
      <c r="W15" s="48"/>
      <c r="X15" s="45"/>
      <c r="Y15" s="46"/>
      <c r="Z15" s="46"/>
      <c r="AA15" s="46"/>
      <c r="AB15" s="46"/>
      <c r="AC15" s="47"/>
      <c r="AD15" s="45"/>
      <c r="AE15" s="46"/>
      <c r="AF15" s="46"/>
      <c r="AG15" s="46"/>
      <c r="AH15" s="47"/>
      <c r="AI15" s="43">
        <f t="shared" si="2"/>
        <v>0</v>
      </c>
      <c r="AK15" s="37" t="s">
        <v>10</v>
      </c>
      <c r="AL15" s="53"/>
      <c r="AM15" s="46"/>
      <c r="AN15" s="47"/>
      <c r="AO15" s="83"/>
      <c r="AP15" s="83"/>
      <c r="AQ15" s="83"/>
      <c r="AR15" s="48"/>
      <c r="AS15" s="45"/>
      <c r="AT15" s="46"/>
      <c r="AU15" s="46"/>
      <c r="AV15" s="46"/>
      <c r="AW15" s="46"/>
      <c r="AX15" s="47"/>
      <c r="AY15" s="45"/>
      <c r="AZ15" s="46"/>
      <c r="BA15" s="46"/>
      <c r="BB15" s="46"/>
      <c r="BC15" s="47"/>
      <c r="BD15" s="43">
        <f t="shared" si="0"/>
        <v>0</v>
      </c>
      <c r="BF15" s="37" t="s">
        <v>10</v>
      </c>
      <c r="BG15" s="53"/>
      <c r="BH15" s="46"/>
      <c r="BI15" s="47"/>
      <c r="BJ15" s="48"/>
      <c r="BK15" s="45"/>
      <c r="BL15" s="46"/>
      <c r="BM15" s="46"/>
      <c r="BN15" s="46"/>
      <c r="BO15" s="46"/>
      <c r="BP15" s="47"/>
      <c r="BQ15" s="45"/>
      <c r="BR15" s="46"/>
      <c r="BS15" s="46"/>
      <c r="BT15" s="46"/>
      <c r="BU15" s="47"/>
      <c r="BV15" s="43">
        <f t="shared" si="3"/>
        <v>0</v>
      </c>
    </row>
    <row r="16" spans="1:74" ht="15.75">
      <c r="A16" s="3" t="s">
        <v>11</v>
      </c>
      <c r="B16" s="45"/>
      <c r="C16" s="46"/>
      <c r="D16" s="47"/>
      <c r="E16" s="48"/>
      <c r="F16" s="45"/>
      <c r="G16" s="46"/>
      <c r="H16" s="46"/>
      <c r="I16" s="46"/>
      <c r="J16" s="46"/>
      <c r="K16" s="47"/>
      <c r="L16" s="45"/>
      <c r="M16" s="46"/>
      <c r="N16" s="46"/>
      <c r="O16" s="46"/>
      <c r="P16" s="47"/>
      <c r="Q16" s="43">
        <f t="shared" si="1"/>
        <v>0</v>
      </c>
      <c r="S16" s="37" t="s">
        <v>11</v>
      </c>
      <c r="T16" s="45"/>
      <c r="U16" s="46"/>
      <c r="V16" s="47"/>
      <c r="W16" s="48"/>
      <c r="X16" s="45"/>
      <c r="Y16" s="46"/>
      <c r="Z16" s="46"/>
      <c r="AA16" s="46"/>
      <c r="AB16" s="46"/>
      <c r="AC16" s="47"/>
      <c r="AD16" s="45">
        <v>6</v>
      </c>
      <c r="AE16" s="46"/>
      <c r="AF16" s="46"/>
      <c r="AG16" s="46"/>
      <c r="AH16" s="47"/>
      <c r="AI16" s="43">
        <f t="shared" si="2"/>
        <v>6</v>
      </c>
      <c r="AK16" s="37" t="s">
        <v>11</v>
      </c>
      <c r="AL16" s="53"/>
      <c r="AM16" s="46"/>
      <c r="AN16" s="47"/>
      <c r="AO16" s="83"/>
      <c r="AP16" s="83"/>
      <c r="AQ16" s="83"/>
      <c r="AR16" s="48"/>
      <c r="AS16" s="45"/>
      <c r="AT16" s="46"/>
      <c r="AU16" s="46"/>
      <c r="AV16" s="46"/>
      <c r="AW16" s="46"/>
      <c r="AX16" s="47"/>
      <c r="AY16" s="45">
        <v>6</v>
      </c>
      <c r="AZ16" s="46"/>
      <c r="BA16" s="46"/>
      <c r="BB16" s="46"/>
      <c r="BC16" s="47"/>
      <c r="BD16" s="43">
        <f t="shared" si="0"/>
        <v>6</v>
      </c>
      <c r="BF16" s="37" t="s">
        <v>11</v>
      </c>
      <c r="BG16" s="53"/>
      <c r="BH16" s="46"/>
      <c r="BI16" s="47"/>
      <c r="BJ16" s="48"/>
      <c r="BK16" s="45"/>
      <c r="BL16" s="46"/>
      <c r="BM16" s="46"/>
      <c r="BN16" s="46"/>
      <c r="BO16" s="46"/>
      <c r="BP16" s="47"/>
      <c r="BQ16" s="45">
        <v>6.5</v>
      </c>
      <c r="BR16" s="46"/>
      <c r="BS16" s="46"/>
      <c r="BT16" s="46"/>
      <c r="BU16" s="47"/>
      <c r="BV16" s="43">
        <f t="shared" si="3"/>
        <v>6.5</v>
      </c>
    </row>
    <row r="17" spans="1:74" ht="15.75">
      <c r="A17" s="3" t="s">
        <v>12</v>
      </c>
      <c r="B17" s="45"/>
      <c r="C17" s="46"/>
      <c r="D17" s="47"/>
      <c r="E17" s="48"/>
      <c r="F17" s="45"/>
      <c r="G17" s="46"/>
      <c r="H17" s="46"/>
      <c r="I17" s="46"/>
      <c r="J17" s="46"/>
      <c r="K17" s="47"/>
      <c r="L17" s="45"/>
      <c r="M17" s="46"/>
      <c r="N17" s="46"/>
      <c r="O17" s="46"/>
      <c r="P17" s="47"/>
      <c r="Q17" s="43">
        <f t="shared" si="1"/>
        <v>0</v>
      </c>
      <c r="S17" s="37" t="s">
        <v>12</v>
      </c>
      <c r="T17" s="45"/>
      <c r="U17" s="46"/>
      <c r="V17" s="47"/>
      <c r="W17" s="48"/>
      <c r="X17" s="45"/>
      <c r="Y17" s="46"/>
      <c r="Z17" s="46"/>
      <c r="AA17" s="46"/>
      <c r="AB17" s="46"/>
      <c r="AC17" s="47"/>
      <c r="AD17" s="45"/>
      <c r="AE17" s="46"/>
      <c r="AF17" s="46"/>
      <c r="AG17" s="46"/>
      <c r="AH17" s="47"/>
      <c r="AI17" s="43">
        <f t="shared" si="2"/>
        <v>0</v>
      </c>
      <c r="AK17" s="37" t="s">
        <v>12</v>
      </c>
      <c r="AL17" s="53">
        <v>22</v>
      </c>
      <c r="AM17" s="46"/>
      <c r="AN17" s="47"/>
      <c r="AO17" s="83"/>
      <c r="AP17" s="83"/>
      <c r="AQ17" s="83"/>
      <c r="AR17" s="48"/>
      <c r="AS17" s="45"/>
      <c r="AT17" s="46"/>
      <c r="AU17" s="46"/>
      <c r="AV17" s="46"/>
      <c r="AW17" s="46"/>
      <c r="AX17" s="47"/>
      <c r="AY17" s="45"/>
      <c r="AZ17" s="46"/>
      <c r="BA17" s="46"/>
      <c r="BB17" s="46"/>
      <c r="BC17" s="47"/>
      <c r="BD17" s="43">
        <f t="shared" si="0"/>
        <v>22</v>
      </c>
      <c r="BF17" s="37" t="s">
        <v>12</v>
      </c>
      <c r="BG17" s="53"/>
      <c r="BH17" s="46"/>
      <c r="BI17" s="47"/>
      <c r="BJ17" s="48"/>
      <c r="BK17" s="45"/>
      <c r="BL17" s="46"/>
      <c r="BM17" s="46"/>
      <c r="BN17" s="46"/>
      <c r="BO17" s="46"/>
      <c r="BP17" s="47"/>
      <c r="BQ17" s="45"/>
      <c r="BR17" s="46"/>
      <c r="BS17" s="46"/>
      <c r="BT17" s="46"/>
      <c r="BU17" s="47"/>
      <c r="BV17" s="43">
        <f t="shared" si="3"/>
        <v>0</v>
      </c>
    </row>
    <row r="18" spans="1:74" ht="15.75">
      <c r="A18" s="3" t="s">
        <v>20</v>
      </c>
      <c r="B18" s="45"/>
      <c r="C18" s="46"/>
      <c r="D18" s="47"/>
      <c r="E18" s="48"/>
      <c r="F18" s="45"/>
      <c r="G18" s="46"/>
      <c r="H18" s="46"/>
      <c r="I18" s="46"/>
      <c r="J18" s="46"/>
      <c r="K18" s="47"/>
      <c r="L18" s="45"/>
      <c r="M18" s="46"/>
      <c r="N18" s="46"/>
      <c r="O18" s="46"/>
      <c r="P18" s="47"/>
      <c r="Q18" s="43">
        <f t="shared" si="1"/>
        <v>0</v>
      </c>
      <c r="S18" s="37" t="s">
        <v>20</v>
      </c>
      <c r="T18" s="45"/>
      <c r="U18" s="46"/>
      <c r="V18" s="47"/>
      <c r="W18" s="48"/>
      <c r="X18" s="45"/>
      <c r="Y18" s="46"/>
      <c r="Z18" s="46"/>
      <c r="AA18" s="46"/>
      <c r="AB18" s="46"/>
      <c r="AC18" s="47"/>
      <c r="AD18" s="45">
        <v>44.1</v>
      </c>
      <c r="AE18" s="46"/>
      <c r="AF18" s="46"/>
      <c r="AG18" s="46"/>
      <c r="AH18" s="47"/>
      <c r="AI18" s="43">
        <f t="shared" si="2"/>
        <v>44.1</v>
      </c>
      <c r="AK18" s="37" t="s">
        <v>20</v>
      </c>
      <c r="AL18" s="53"/>
      <c r="AM18" s="46"/>
      <c r="AN18" s="47"/>
      <c r="AO18" s="83"/>
      <c r="AP18" s="83"/>
      <c r="AQ18" s="83"/>
      <c r="AR18" s="48"/>
      <c r="AS18" s="45"/>
      <c r="AT18" s="46"/>
      <c r="AU18" s="46"/>
      <c r="AV18" s="46"/>
      <c r="AW18" s="46"/>
      <c r="AX18" s="47"/>
      <c r="AY18" s="45">
        <v>44.1</v>
      </c>
      <c r="AZ18" s="46"/>
      <c r="BA18" s="46"/>
      <c r="BB18" s="46"/>
      <c r="BC18" s="47"/>
      <c r="BD18" s="43">
        <f t="shared" si="0"/>
        <v>44.1</v>
      </c>
      <c r="BF18" s="37" t="s">
        <v>20</v>
      </c>
      <c r="BG18" s="53"/>
      <c r="BH18" s="46"/>
      <c r="BI18" s="47"/>
      <c r="BJ18" s="48"/>
      <c r="BK18" s="45"/>
      <c r="BL18" s="46"/>
      <c r="BM18" s="46"/>
      <c r="BN18" s="46"/>
      <c r="BO18" s="46"/>
      <c r="BP18" s="47"/>
      <c r="BQ18" s="45">
        <v>38.44</v>
      </c>
      <c r="BR18" s="46"/>
      <c r="BS18" s="46"/>
      <c r="BT18" s="46"/>
      <c r="BU18" s="47"/>
      <c r="BV18" s="43">
        <f t="shared" si="3"/>
        <v>38.44</v>
      </c>
    </row>
    <row r="19" spans="1:74" ht="15.75">
      <c r="A19" s="3" t="s">
        <v>21</v>
      </c>
      <c r="B19" s="45">
        <v>18</v>
      </c>
      <c r="C19" s="46"/>
      <c r="D19" s="47"/>
      <c r="E19" s="48"/>
      <c r="F19" s="45"/>
      <c r="G19" s="46"/>
      <c r="H19" s="46">
        <v>6.4</v>
      </c>
      <c r="I19" s="46"/>
      <c r="J19" s="46"/>
      <c r="K19" s="47"/>
      <c r="L19" s="45"/>
      <c r="M19" s="46"/>
      <c r="N19" s="46"/>
      <c r="O19" s="46"/>
      <c r="P19" s="47"/>
      <c r="Q19" s="43">
        <f t="shared" si="1"/>
        <v>24.4</v>
      </c>
      <c r="S19" s="37" t="s">
        <v>21</v>
      </c>
      <c r="T19" s="45">
        <v>36</v>
      </c>
      <c r="U19" s="46"/>
      <c r="V19" s="47"/>
      <c r="W19" s="48"/>
      <c r="X19" s="45"/>
      <c r="Y19" s="46"/>
      <c r="Z19" s="46"/>
      <c r="AA19" s="46">
        <v>46</v>
      </c>
      <c r="AB19" s="46"/>
      <c r="AC19" s="47"/>
      <c r="AD19" s="45"/>
      <c r="AE19" s="46"/>
      <c r="AF19" s="46"/>
      <c r="AG19" s="46"/>
      <c r="AH19" s="47"/>
      <c r="AI19" s="43">
        <f t="shared" si="2"/>
        <v>82</v>
      </c>
      <c r="AK19" s="37" t="s">
        <v>21</v>
      </c>
      <c r="AL19" s="53"/>
      <c r="AM19" s="46"/>
      <c r="AN19" s="47"/>
      <c r="AO19" s="83"/>
      <c r="AP19" s="83"/>
      <c r="AQ19" s="83"/>
      <c r="AR19" s="48"/>
      <c r="AS19" s="45"/>
      <c r="AT19" s="46"/>
      <c r="AU19" s="46"/>
      <c r="AV19" s="46"/>
      <c r="AW19" s="46"/>
      <c r="AX19" s="47"/>
      <c r="AY19" s="45"/>
      <c r="AZ19" s="46"/>
      <c r="BA19" s="46"/>
      <c r="BB19" s="46"/>
      <c r="BC19" s="47"/>
      <c r="BD19" s="43">
        <f t="shared" si="0"/>
        <v>0</v>
      </c>
      <c r="BF19" s="37" t="s">
        <v>21</v>
      </c>
      <c r="BG19" s="53">
        <v>23</v>
      </c>
      <c r="BH19" s="46"/>
      <c r="BI19" s="47"/>
      <c r="BJ19" s="48"/>
      <c r="BK19" s="45"/>
      <c r="BL19" s="46">
        <v>3.7</v>
      </c>
      <c r="BM19" s="46">
        <v>44</v>
      </c>
      <c r="BN19" s="46"/>
      <c r="BO19" s="46"/>
      <c r="BP19" s="47"/>
      <c r="BQ19" s="45"/>
      <c r="BR19" s="46"/>
      <c r="BS19" s="46"/>
      <c r="BT19" s="46"/>
      <c r="BU19" s="47"/>
      <c r="BV19" s="43">
        <f t="shared" si="3"/>
        <v>70.7</v>
      </c>
    </row>
    <row r="20" spans="1:74" ht="15.75">
      <c r="A20" s="3" t="s">
        <v>22</v>
      </c>
      <c r="B20" s="45"/>
      <c r="C20" s="46"/>
      <c r="D20" s="47"/>
      <c r="E20" s="48"/>
      <c r="F20" s="45"/>
      <c r="G20" s="46"/>
      <c r="H20" s="46"/>
      <c r="I20" s="46"/>
      <c r="J20" s="46"/>
      <c r="K20" s="47"/>
      <c r="L20" s="45">
        <v>16</v>
      </c>
      <c r="M20" s="46"/>
      <c r="N20" s="46"/>
      <c r="O20" s="46"/>
      <c r="P20" s="47"/>
      <c r="Q20" s="43">
        <f t="shared" si="1"/>
        <v>16</v>
      </c>
      <c r="S20" s="37" t="s">
        <v>22</v>
      </c>
      <c r="T20" s="45"/>
      <c r="U20" s="46"/>
      <c r="V20" s="47"/>
      <c r="W20" s="48"/>
      <c r="X20" s="45"/>
      <c r="Y20" s="46"/>
      <c r="Z20" s="46"/>
      <c r="AA20" s="46"/>
      <c r="AB20" s="46"/>
      <c r="AC20" s="47"/>
      <c r="AD20" s="45"/>
      <c r="AE20" s="46"/>
      <c r="AF20" s="46"/>
      <c r="AG20" s="46"/>
      <c r="AH20" s="47"/>
      <c r="AI20" s="43">
        <f t="shared" si="2"/>
        <v>0</v>
      </c>
      <c r="AK20" s="37" t="s">
        <v>22</v>
      </c>
      <c r="AL20" s="53">
        <v>42</v>
      </c>
      <c r="AM20" s="46"/>
      <c r="AN20" s="47"/>
      <c r="AO20" s="83"/>
      <c r="AP20" s="83"/>
      <c r="AQ20" s="83"/>
      <c r="AR20" s="48"/>
      <c r="AS20" s="45"/>
      <c r="AT20" s="46">
        <v>14.4</v>
      </c>
      <c r="AU20" s="46"/>
      <c r="AV20" s="46"/>
      <c r="AW20" s="46"/>
      <c r="AX20" s="47"/>
      <c r="AY20" s="45"/>
      <c r="AZ20" s="46"/>
      <c r="BA20" s="46"/>
      <c r="BB20" s="46"/>
      <c r="BC20" s="47"/>
      <c r="BD20" s="43">
        <f t="shared" si="0"/>
        <v>56.4</v>
      </c>
      <c r="BF20" s="37" t="s">
        <v>22</v>
      </c>
      <c r="BG20" s="53"/>
      <c r="BH20" s="46"/>
      <c r="BI20" s="47"/>
      <c r="BJ20" s="48"/>
      <c r="BK20" s="45"/>
      <c r="BL20" s="46"/>
      <c r="BM20" s="46"/>
      <c r="BN20" s="46"/>
      <c r="BO20" s="46"/>
      <c r="BP20" s="47"/>
      <c r="BQ20" s="45"/>
      <c r="BR20" s="46"/>
      <c r="BS20" s="46"/>
      <c r="BT20" s="46"/>
      <c r="BU20" s="47"/>
      <c r="BV20" s="43">
        <f t="shared" si="3"/>
        <v>0</v>
      </c>
    </row>
    <row r="21" spans="1:74" ht="15.75">
      <c r="A21" s="3" t="s">
        <v>23</v>
      </c>
      <c r="B21" s="45">
        <v>3.6</v>
      </c>
      <c r="C21" s="46">
        <v>6</v>
      </c>
      <c r="D21" s="47"/>
      <c r="E21" s="48"/>
      <c r="F21" s="45"/>
      <c r="G21" s="46"/>
      <c r="H21" s="46"/>
      <c r="I21" s="46"/>
      <c r="J21" s="46">
        <v>8</v>
      </c>
      <c r="K21" s="47"/>
      <c r="L21" s="45">
        <v>2</v>
      </c>
      <c r="M21" s="46">
        <v>6</v>
      </c>
      <c r="N21" s="46"/>
      <c r="O21" s="46"/>
      <c r="P21" s="47"/>
      <c r="Q21" s="43">
        <f t="shared" si="1"/>
        <v>25.6</v>
      </c>
      <c r="S21" s="37" t="s">
        <v>23</v>
      </c>
      <c r="T21" s="45">
        <v>3.6</v>
      </c>
      <c r="U21" s="46">
        <v>6</v>
      </c>
      <c r="V21" s="47"/>
      <c r="W21" s="48"/>
      <c r="X21" s="45"/>
      <c r="Y21" s="46"/>
      <c r="Z21" s="46"/>
      <c r="AA21" s="46"/>
      <c r="AB21" s="46">
        <v>8</v>
      </c>
      <c r="AC21" s="47"/>
      <c r="AD21" s="45">
        <v>8.6</v>
      </c>
      <c r="AE21" s="46"/>
      <c r="AF21" s="46"/>
      <c r="AG21" s="46"/>
      <c r="AH21" s="47"/>
      <c r="AI21" s="43">
        <f t="shared" si="2"/>
        <v>26.200000000000003</v>
      </c>
      <c r="AK21" s="37" t="s">
        <v>23</v>
      </c>
      <c r="AL21" s="53"/>
      <c r="AM21" s="46">
        <v>6</v>
      </c>
      <c r="AN21" s="47"/>
      <c r="AO21" s="83"/>
      <c r="AP21" s="83"/>
      <c r="AQ21" s="83"/>
      <c r="AR21" s="48"/>
      <c r="AS21" s="45"/>
      <c r="AT21" s="46"/>
      <c r="AU21" s="46"/>
      <c r="AV21" s="46">
        <v>8</v>
      </c>
      <c r="AW21" s="46"/>
      <c r="AX21" s="47"/>
      <c r="AY21" s="45">
        <v>8.6</v>
      </c>
      <c r="AZ21" s="46"/>
      <c r="BA21" s="46"/>
      <c r="BB21" s="46"/>
      <c r="BC21" s="47"/>
      <c r="BD21" s="43">
        <f t="shared" si="0"/>
        <v>22.6</v>
      </c>
      <c r="BF21" s="37" t="s">
        <v>23</v>
      </c>
      <c r="BG21" s="53">
        <v>3.6</v>
      </c>
      <c r="BH21" s="46">
        <v>6</v>
      </c>
      <c r="BI21" s="47"/>
      <c r="BJ21" s="48"/>
      <c r="BK21" s="45"/>
      <c r="BL21" s="46"/>
      <c r="BM21" s="46"/>
      <c r="BN21" s="46">
        <v>8</v>
      </c>
      <c r="BO21" s="46"/>
      <c r="BP21" s="47"/>
      <c r="BQ21" s="45">
        <v>2.5</v>
      </c>
      <c r="BR21" s="46"/>
      <c r="BS21" s="46"/>
      <c r="BT21" s="46"/>
      <c r="BU21" s="47"/>
      <c r="BV21" s="43">
        <f t="shared" si="3"/>
        <v>20.100000000000001</v>
      </c>
    </row>
    <row r="22" spans="1:74" ht="15.75">
      <c r="A22" s="3" t="s">
        <v>24</v>
      </c>
      <c r="B22" s="45"/>
      <c r="C22" s="46"/>
      <c r="D22" s="47"/>
      <c r="E22" s="48"/>
      <c r="F22" s="45"/>
      <c r="G22" s="46"/>
      <c r="H22" s="46"/>
      <c r="I22" s="46"/>
      <c r="J22" s="46">
        <v>18</v>
      </c>
      <c r="K22" s="47"/>
      <c r="L22" s="45"/>
      <c r="M22" s="46"/>
      <c r="N22" s="46"/>
      <c r="O22" s="46"/>
      <c r="P22" s="47"/>
      <c r="Q22" s="43">
        <f t="shared" si="1"/>
        <v>18</v>
      </c>
      <c r="S22" s="37" t="s">
        <v>24</v>
      </c>
      <c r="T22" s="45"/>
      <c r="U22" s="46"/>
      <c r="V22" s="47"/>
      <c r="W22" s="48"/>
      <c r="X22" s="45"/>
      <c r="Y22" s="46"/>
      <c r="Z22" s="46"/>
      <c r="AA22" s="46"/>
      <c r="AB22" s="46"/>
      <c r="AC22" s="47"/>
      <c r="AD22" s="45"/>
      <c r="AE22" s="46"/>
      <c r="AF22" s="46"/>
      <c r="AG22" s="46"/>
      <c r="AH22" s="47"/>
      <c r="AI22" s="43">
        <f t="shared" si="2"/>
        <v>0</v>
      </c>
      <c r="AK22" s="37" t="s">
        <v>24</v>
      </c>
      <c r="AL22" s="53"/>
      <c r="AM22" s="46"/>
      <c r="AN22" s="47"/>
      <c r="AO22" s="83"/>
      <c r="AP22" s="83"/>
      <c r="AQ22" s="83"/>
      <c r="AR22" s="48"/>
      <c r="AS22" s="45"/>
      <c r="AT22" s="46"/>
      <c r="AU22" s="46"/>
      <c r="AV22" s="46"/>
      <c r="AW22" s="46"/>
      <c r="AX22" s="47"/>
      <c r="AY22" s="45"/>
      <c r="AZ22" s="46"/>
      <c r="BA22" s="46"/>
      <c r="BB22" s="46"/>
      <c r="BC22" s="47"/>
      <c r="BD22" s="43">
        <f t="shared" si="0"/>
        <v>0</v>
      </c>
      <c r="BF22" s="37" t="s">
        <v>24</v>
      </c>
      <c r="BG22" s="53"/>
      <c r="BH22" s="46"/>
      <c r="BI22" s="47"/>
      <c r="BJ22" s="48"/>
      <c r="BK22" s="45"/>
      <c r="BL22" s="46"/>
      <c r="BM22" s="46"/>
      <c r="BN22" s="46"/>
      <c r="BO22" s="46"/>
      <c r="BP22" s="47"/>
      <c r="BQ22" s="45"/>
      <c r="BR22" s="46"/>
      <c r="BS22" s="46"/>
      <c r="BT22" s="46"/>
      <c r="BU22" s="47"/>
      <c r="BV22" s="43">
        <f t="shared" si="3"/>
        <v>0</v>
      </c>
    </row>
    <row r="23" spans="1:74" ht="15.75">
      <c r="A23" s="3" t="s">
        <v>25</v>
      </c>
      <c r="B23" s="45"/>
      <c r="C23" s="46"/>
      <c r="D23" s="47"/>
      <c r="E23" s="48"/>
      <c r="F23" s="45"/>
      <c r="G23" s="46"/>
      <c r="H23" s="46"/>
      <c r="I23" s="46"/>
      <c r="J23" s="46"/>
      <c r="K23" s="47"/>
      <c r="L23" s="45"/>
      <c r="M23" s="46"/>
      <c r="N23" s="46"/>
      <c r="O23" s="46"/>
      <c r="P23" s="47"/>
      <c r="Q23" s="43">
        <f t="shared" si="1"/>
        <v>0</v>
      </c>
      <c r="S23" s="37" t="s">
        <v>25</v>
      </c>
      <c r="T23" s="45"/>
      <c r="U23" s="46"/>
      <c r="V23" s="47"/>
      <c r="W23" s="48"/>
      <c r="X23" s="45"/>
      <c r="Y23" s="46"/>
      <c r="Z23" s="46"/>
      <c r="AA23" s="46"/>
      <c r="AB23" s="46"/>
      <c r="AC23" s="47"/>
      <c r="AD23" s="45"/>
      <c r="AE23" s="46"/>
      <c r="AF23" s="46"/>
      <c r="AG23" s="46"/>
      <c r="AH23" s="47"/>
      <c r="AI23" s="43">
        <f t="shared" si="2"/>
        <v>0</v>
      </c>
      <c r="AK23" s="37" t="s">
        <v>25</v>
      </c>
      <c r="AL23" s="53"/>
      <c r="AM23" s="46"/>
      <c r="AN23" s="47"/>
      <c r="AO23" s="83"/>
      <c r="AP23" s="83"/>
      <c r="AQ23" s="83"/>
      <c r="AR23" s="48"/>
      <c r="AS23" s="45"/>
      <c r="AT23" s="46"/>
      <c r="AU23" s="46"/>
      <c r="AV23" s="46"/>
      <c r="AW23" s="46"/>
      <c r="AX23" s="47"/>
      <c r="AY23" s="45"/>
      <c r="AZ23" s="46"/>
      <c r="BA23" s="46"/>
      <c r="BB23" s="46"/>
      <c r="BC23" s="47"/>
      <c r="BD23" s="43">
        <f t="shared" si="0"/>
        <v>0</v>
      </c>
      <c r="BF23" s="37" t="s">
        <v>25</v>
      </c>
      <c r="BG23" s="53"/>
      <c r="BH23" s="46"/>
      <c r="BI23" s="47"/>
      <c r="BJ23" s="48"/>
      <c r="BK23" s="45"/>
      <c r="BL23" s="46"/>
      <c r="BM23" s="46"/>
      <c r="BN23" s="46"/>
      <c r="BO23" s="46"/>
      <c r="BP23" s="47"/>
      <c r="BQ23" s="45"/>
      <c r="BR23" s="46"/>
      <c r="BS23" s="46"/>
      <c r="BT23" s="46"/>
      <c r="BU23" s="47"/>
      <c r="BV23" s="43">
        <f t="shared" si="3"/>
        <v>0</v>
      </c>
    </row>
    <row r="24" spans="1:74" ht="15.75">
      <c r="A24" s="3" t="s">
        <v>26</v>
      </c>
      <c r="B24" s="45"/>
      <c r="C24" s="46"/>
      <c r="D24" s="47"/>
      <c r="E24" s="48">
        <v>100</v>
      </c>
      <c r="F24" s="45"/>
      <c r="G24" s="46"/>
      <c r="H24" s="46"/>
      <c r="I24" s="46"/>
      <c r="J24" s="46"/>
      <c r="K24" s="47"/>
      <c r="L24" s="45"/>
      <c r="M24" s="46"/>
      <c r="N24" s="46"/>
      <c r="O24" s="46"/>
      <c r="P24" s="47"/>
      <c r="Q24" s="43">
        <f t="shared" si="1"/>
        <v>100</v>
      </c>
      <c r="S24" s="37" t="s">
        <v>26</v>
      </c>
      <c r="T24" s="45"/>
      <c r="U24" s="46">
        <v>8</v>
      </c>
      <c r="V24" s="47"/>
      <c r="W24" s="48">
        <v>100</v>
      </c>
      <c r="X24" s="45"/>
      <c r="Y24" s="46"/>
      <c r="Z24" s="46"/>
      <c r="AA24" s="46"/>
      <c r="AB24" s="46">
        <v>71.5</v>
      </c>
      <c r="AC24" s="47"/>
      <c r="AD24" s="45"/>
      <c r="AE24" s="46"/>
      <c r="AF24" s="46"/>
      <c r="AG24" s="46"/>
      <c r="AH24" s="47"/>
      <c r="AI24" s="43">
        <f t="shared" si="2"/>
        <v>179.5</v>
      </c>
      <c r="AK24" s="37" t="s">
        <v>26</v>
      </c>
      <c r="AL24" s="53"/>
      <c r="AM24" s="46"/>
      <c r="AN24" s="47"/>
      <c r="AO24" s="83"/>
      <c r="AP24" s="83"/>
      <c r="AQ24" s="83"/>
      <c r="AR24" s="48">
        <v>100</v>
      </c>
      <c r="AS24" s="45"/>
      <c r="AT24" s="46"/>
      <c r="AU24" s="46"/>
      <c r="AV24" s="46">
        <v>41</v>
      </c>
      <c r="AW24" s="46"/>
      <c r="AX24" s="47"/>
      <c r="AY24" s="45"/>
      <c r="AZ24" s="46"/>
      <c r="BA24" s="46"/>
      <c r="BB24" s="46"/>
      <c r="BC24" s="47"/>
      <c r="BD24" s="43">
        <f t="shared" si="0"/>
        <v>141</v>
      </c>
      <c r="BF24" s="37" t="s">
        <v>26</v>
      </c>
      <c r="BG24" s="53"/>
      <c r="BH24" s="46"/>
      <c r="BI24" s="47"/>
      <c r="BJ24" s="48">
        <v>100</v>
      </c>
      <c r="BK24" s="45"/>
      <c r="BL24" s="46"/>
      <c r="BM24" s="46"/>
      <c r="BN24" s="46">
        <v>71.5</v>
      </c>
      <c r="BO24" s="46"/>
      <c r="BP24" s="47"/>
      <c r="BQ24" s="45">
        <v>25.2</v>
      </c>
      <c r="BR24" s="46"/>
      <c r="BS24" s="46"/>
      <c r="BT24" s="46"/>
      <c r="BU24" s="47"/>
      <c r="BV24" s="43">
        <f t="shared" si="3"/>
        <v>196.7</v>
      </c>
    </row>
    <row r="25" spans="1:74" ht="15.75">
      <c r="A25" s="3" t="s">
        <v>27</v>
      </c>
      <c r="B25" s="45"/>
      <c r="C25" s="46"/>
      <c r="D25" s="47"/>
      <c r="E25" s="48"/>
      <c r="F25" s="45"/>
      <c r="G25" s="46">
        <v>72</v>
      </c>
      <c r="H25" s="46"/>
      <c r="I25" s="46">
        <v>146.6</v>
      </c>
      <c r="J25" s="46"/>
      <c r="K25" s="47"/>
      <c r="L25" s="45"/>
      <c r="M25" s="46"/>
      <c r="N25" s="46"/>
      <c r="O25" s="46"/>
      <c r="P25" s="47"/>
      <c r="Q25" s="43">
        <f t="shared" si="1"/>
        <v>218.6</v>
      </c>
      <c r="S25" s="37" t="s">
        <v>27</v>
      </c>
      <c r="T25" s="45"/>
      <c r="U25" s="46"/>
      <c r="V25" s="47"/>
      <c r="W25" s="48"/>
      <c r="X25" s="45"/>
      <c r="Y25" s="46">
        <v>28.8</v>
      </c>
      <c r="Z25" s="46"/>
      <c r="AA25" s="46"/>
      <c r="AB25" s="46"/>
      <c r="AC25" s="47"/>
      <c r="AD25" s="45"/>
      <c r="AE25" s="46"/>
      <c r="AF25" s="46"/>
      <c r="AG25" s="46"/>
      <c r="AH25" s="47"/>
      <c r="AI25" s="43">
        <f t="shared" si="2"/>
        <v>28.8</v>
      </c>
      <c r="AK25" s="37" t="s">
        <v>27</v>
      </c>
      <c r="AL25" s="53"/>
      <c r="AM25" s="46"/>
      <c r="AN25" s="47"/>
      <c r="AO25" s="83"/>
      <c r="AP25" s="83"/>
      <c r="AQ25" s="83"/>
      <c r="AR25" s="48"/>
      <c r="AS25" s="45"/>
      <c r="AT25" s="46"/>
      <c r="AU25" s="46">
        <v>122</v>
      </c>
      <c r="AV25" s="46"/>
      <c r="AW25" s="46"/>
      <c r="AX25" s="47"/>
      <c r="AY25" s="45"/>
      <c r="AZ25" s="46"/>
      <c r="BA25" s="46"/>
      <c r="BB25" s="46"/>
      <c r="BC25" s="47"/>
      <c r="BD25" s="43">
        <f t="shared" si="0"/>
        <v>122</v>
      </c>
      <c r="BF25" s="37" t="s">
        <v>27</v>
      </c>
      <c r="BG25" s="53"/>
      <c r="BH25" s="46"/>
      <c r="BI25" s="47"/>
      <c r="BJ25" s="48"/>
      <c r="BK25" s="45"/>
      <c r="BL25" s="46">
        <v>67.2</v>
      </c>
      <c r="BM25" s="46"/>
      <c r="BN25" s="46"/>
      <c r="BO25" s="46"/>
      <c r="BP25" s="47"/>
      <c r="BQ25" s="45"/>
      <c r="BR25" s="46"/>
      <c r="BS25" s="46"/>
      <c r="BT25" s="46"/>
      <c r="BU25" s="47"/>
      <c r="BV25" s="43">
        <f t="shared" si="3"/>
        <v>67.2</v>
      </c>
    </row>
    <row r="26" spans="1:74" ht="15.75">
      <c r="A26" s="3" t="s">
        <v>28</v>
      </c>
      <c r="B26" s="45"/>
      <c r="C26" s="46"/>
      <c r="D26" s="47"/>
      <c r="E26" s="48"/>
      <c r="F26" s="45">
        <v>64</v>
      </c>
      <c r="G26" s="46">
        <v>29.6</v>
      </c>
      <c r="H26" s="46"/>
      <c r="I26" s="46"/>
      <c r="J26" s="46"/>
      <c r="K26" s="47"/>
      <c r="L26" s="45"/>
      <c r="M26" s="46"/>
      <c r="N26" s="46"/>
      <c r="O26" s="46"/>
      <c r="P26" s="47"/>
      <c r="Q26" s="43">
        <f t="shared" si="1"/>
        <v>93.6</v>
      </c>
      <c r="S26" s="37" t="s">
        <v>28</v>
      </c>
      <c r="T26" s="45"/>
      <c r="U26" s="46"/>
      <c r="V26" s="47"/>
      <c r="W26" s="48"/>
      <c r="X26" s="45">
        <v>64</v>
      </c>
      <c r="Y26" s="46">
        <v>66.7</v>
      </c>
      <c r="Z26" s="46"/>
      <c r="AA26" s="46"/>
      <c r="AB26" s="46"/>
      <c r="AC26" s="47"/>
      <c r="AD26" s="45"/>
      <c r="AE26" s="46"/>
      <c r="AF26" s="46"/>
      <c r="AG26" s="46"/>
      <c r="AH26" s="47"/>
      <c r="AI26" s="43">
        <f t="shared" si="2"/>
        <v>130.69999999999999</v>
      </c>
      <c r="AK26" s="37" t="s">
        <v>28</v>
      </c>
      <c r="AL26" s="53"/>
      <c r="AM26" s="46"/>
      <c r="AN26" s="47"/>
      <c r="AO26" s="83"/>
      <c r="AP26" s="83"/>
      <c r="AQ26" s="83"/>
      <c r="AR26" s="48"/>
      <c r="AS26" s="45">
        <v>64</v>
      </c>
      <c r="AT26" s="46">
        <v>17</v>
      </c>
      <c r="AU26" s="46">
        <v>75.400000000000006</v>
      </c>
      <c r="AV26" s="46"/>
      <c r="AW26" s="46"/>
      <c r="AX26" s="47"/>
      <c r="AY26" s="45"/>
      <c r="AZ26" s="46"/>
      <c r="BA26" s="46"/>
      <c r="BB26" s="46"/>
      <c r="BC26" s="47"/>
      <c r="BD26" s="43">
        <f t="shared" si="0"/>
        <v>156.4</v>
      </c>
      <c r="BF26" s="37" t="s">
        <v>28</v>
      </c>
      <c r="BG26" s="53"/>
      <c r="BH26" s="46"/>
      <c r="BI26" s="47"/>
      <c r="BJ26" s="48"/>
      <c r="BK26" s="45">
        <v>64</v>
      </c>
      <c r="BL26" s="46">
        <v>22.4</v>
      </c>
      <c r="BM26" s="46">
        <v>34.799999999999997</v>
      </c>
      <c r="BN26" s="46"/>
      <c r="BO26" s="46"/>
      <c r="BP26" s="47"/>
      <c r="BQ26" s="45"/>
      <c r="BR26" s="46"/>
      <c r="BS26" s="46"/>
      <c r="BT26" s="46"/>
      <c r="BU26" s="47"/>
      <c r="BV26" s="43">
        <f t="shared" si="3"/>
        <v>121.2</v>
      </c>
    </row>
    <row r="27" spans="1:74" ht="15.75">
      <c r="A27" s="3" t="s">
        <v>29</v>
      </c>
      <c r="B27" s="45"/>
      <c r="C27" s="46"/>
      <c r="D27" s="47">
        <v>40</v>
      </c>
      <c r="E27" s="48"/>
      <c r="F27" s="45"/>
      <c r="G27" s="46"/>
      <c r="H27" s="46"/>
      <c r="I27" s="46"/>
      <c r="J27" s="46"/>
      <c r="K27" s="47"/>
      <c r="L27" s="45"/>
      <c r="M27" s="46"/>
      <c r="N27" s="46"/>
      <c r="O27" s="46"/>
      <c r="P27" s="47"/>
      <c r="Q27" s="43">
        <f t="shared" si="1"/>
        <v>40</v>
      </c>
      <c r="S27" s="37" t="s">
        <v>29</v>
      </c>
      <c r="T27" s="45"/>
      <c r="U27" s="46"/>
      <c r="V27" s="47">
        <v>40</v>
      </c>
      <c r="W27" s="48"/>
      <c r="X27" s="45"/>
      <c r="Y27" s="46"/>
      <c r="Z27" s="46">
        <v>14.4</v>
      </c>
      <c r="AA27" s="46"/>
      <c r="AB27" s="46"/>
      <c r="AC27" s="47"/>
      <c r="AD27" s="45"/>
      <c r="AE27" s="46"/>
      <c r="AF27" s="46"/>
      <c r="AG27" s="46"/>
      <c r="AH27" s="47"/>
      <c r="AI27" s="43">
        <f t="shared" si="2"/>
        <v>54.4</v>
      </c>
      <c r="AK27" s="37" t="s">
        <v>29</v>
      </c>
      <c r="AL27" s="53"/>
      <c r="AM27" s="46"/>
      <c r="AN27" s="47">
        <v>40</v>
      </c>
      <c r="AO27" s="83"/>
      <c r="AP27" s="83"/>
      <c r="AQ27" s="83"/>
      <c r="AR27" s="48"/>
      <c r="AS27" s="45"/>
      <c r="AT27" s="46"/>
      <c r="AU27" s="46"/>
      <c r="AV27" s="46"/>
      <c r="AW27" s="46"/>
      <c r="AX27" s="47"/>
      <c r="AY27" s="45"/>
      <c r="AZ27" s="46"/>
      <c r="BA27" s="46"/>
      <c r="BB27" s="46"/>
      <c r="BC27" s="47"/>
      <c r="BD27" s="43">
        <f t="shared" si="0"/>
        <v>40</v>
      </c>
      <c r="BF27" s="37" t="s">
        <v>29</v>
      </c>
      <c r="BG27" s="53"/>
      <c r="BH27" s="46"/>
      <c r="BI27" s="47">
        <v>40</v>
      </c>
      <c r="BJ27" s="48"/>
      <c r="BK27" s="45"/>
      <c r="BL27" s="46"/>
      <c r="BM27" s="46"/>
      <c r="BN27" s="46"/>
      <c r="BO27" s="46"/>
      <c r="BP27" s="47"/>
      <c r="BQ27" s="45"/>
      <c r="BR27" s="46"/>
      <c r="BS27" s="46"/>
      <c r="BT27" s="46"/>
      <c r="BU27" s="47"/>
      <c r="BV27" s="43">
        <f t="shared" si="3"/>
        <v>40</v>
      </c>
    </row>
    <row r="28" spans="1:74" ht="15.75">
      <c r="A28" s="3" t="s">
        <v>30</v>
      </c>
      <c r="B28" s="45"/>
      <c r="C28" s="46"/>
      <c r="D28" s="47"/>
      <c r="E28" s="48"/>
      <c r="F28" s="45"/>
      <c r="G28" s="46"/>
      <c r="H28" s="46"/>
      <c r="I28" s="46"/>
      <c r="J28" s="46"/>
      <c r="K28" s="47">
        <v>40</v>
      </c>
      <c r="L28" s="45"/>
      <c r="M28" s="46"/>
      <c r="N28" s="46"/>
      <c r="O28" s="46"/>
      <c r="P28" s="47"/>
      <c r="Q28" s="43">
        <f t="shared" si="1"/>
        <v>40</v>
      </c>
      <c r="S28" s="37" t="s">
        <v>30</v>
      </c>
      <c r="T28" s="45"/>
      <c r="U28" s="46"/>
      <c r="V28" s="47"/>
      <c r="W28" s="48"/>
      <c r="X28" s="45"/>
      <c r="Y28" s="46"/>
      <c r="Z28" s="46"/>
      <c r="AA28" s="46"/>
      <c r="AB28" s="46"/>
      <c r="AC28" s="47">
        <v>40</v>
      </c>
      <c r="AD28" s="45"/>
      <c r="AE28" s="46"/>
      <c r="AF28" s="46"/>
      <c r="AG28" s="46"/>
      <c r="AH28" s="47"/>
      <c r="AI28" s="43">
        <f t="shared" si="2"/>
        <v>40</v>
      </c>
      <c r="AK28" s="37" t="s">
        <v>30</v>
      </c>
      <c r="AL28" s="53"/>
      <c r="AM28" s="46"/>
      <c r="AN28" s="47"/>
      <c r="AO28" s="83"/>
      <c r="AP28" s="83"/>
      <c r="AQ28" s="83"/>
      <c r="AR28" s="48"/>
      <c r="AS28" s="45"/>
      <c r="AT28" s="46"/>
      <c r="AU28" s="46"/>
      <c r="AV28" s="46"/>
      <c r="AW28" s="46">
        <v>40</v>
      </c>
      <c r="AX28" s="47"/>
      <c r="AY28" s="45"/>
      <c r="AZ28" s="46"/>
      <c r="BA28" s="46"/>
      <c r="BB28" s="46"/>
      <c r="BC28" s="47"/>
      <c r="BD28" s="43">
        <f t="shared" si="0"/>
        <v>40</v>
      </c>
      <c r="BF28" s="37" t="s">
        <v>30</v>
      </c>
      <c r="BG28" s="53"/>
      <c r="BH28" s="46"/>
      <c r="BI28" s="47"/>
      <c r="BJ28" s="48"/>
      <c r="BK28" s="45"/>
      <c r="BL28" s="46"/>
      <c r="BM28" s="46"/>
      <c r="BN28" s="46"/>
      <c r="BO28" s="46">
        <v>40</v>
      </c>
      <c r="BP28" s="47"/>
      <c r="BQ28" s="45"/>
      <c r="BR28" s="46"/>
      <c r="BS28" s="46"/>
      <c r="BT28" s="46"/>
      <c r="BU28" s="47"/>
      <c r="BV28" s="43">
        <f t="shared" si="3"/>
        <v>40</v>
      </c>
    </row>
    <row r="29" spans="1:74" ht="15.75">
      <c r="A29" s="3" t="s">
        <v>16</v>
      </c>
      <c r="B29" s="45"/>
      <c r="C29" s="46"/>
      <c r="D29" s="47"/>
      <c r="E29" s="48"/>
      <c r="F29" s="45"/>
      <c r="G29" s="46"/>
      <c r="H29" s="46"/>
      <c r="I29" s="46"/>
      <c r="J29" s="46"/>
      <c r="K29" s="47"/>
      <c r="L29" s="45"/>
      <c r="M29" s="46"/>
      <c r="N29" s="46"/>
      <c r="O29" s="46"/>
      <c r="P29" s="47"/>
      <c r="Q29" s="43">
        <f t="shared" si="1"/>
        <v>0</v>
      </c>
      <c r="S29" s="37" t="s">
        <v>16</v>
      </c>
      <c r="T29" s="45"/>
      <c r="U29" s="46"/>
      <c r="V29" s="47"/>
      <c r="W29" s="48"/>
      <c r="X29" s="45"/>
      <c r="Y29" s="46"/>
      <c r="Z29" s="46"/>
      <c r="AA29" s="46"/>
      <c r="AB29" s="46"/>
      <c r="AC29" s="47"/>
      <c r="AD29" s="45"/>
      <c r="AE29" s="46"/>
      <c r="AF29" s="46"/>
      <c r="AG29" s="46"/>
      <c r="AH29" s="47"/>
      <c r="AI29" s="43">
        <f t="shared" si="2"/>
        <v>0</v>
      </c>
      <c r="AK29" s="37" t="s">
        <v>16</v>
      </c>
      <c r="AL29" s="53"/>
      <c r="AM29" s="46"/>
      <c r="AN29" s="47"/>
      <c r="AO29" s="83"/>
      <c r="AP29" s="83"/>
      <c r="AQ29" s="83"/>
      <c r="AR29" s="48"/>
      <c r="AS29" s="45"/>
      <c r="AT29" s="46"/>
      <c r="AU29" s="46"/>
      <c r="AV29" s="46"/>
      <c r="AW29" s="46"/>
      <c r="AX29" s="47"/>
      <c r="AY29" s="45"/>
      <c r="AZ29" s="46"/>
      <c r="BA29" s="46"/>
      <c r="BB29" s="46"/>
      <c r="BC29" s="47"/>
      <c r="BD29" s="43">
        <f t="shared" si="0"/>
        <v>0</v>
      </c>
      <c r="BF29" s="37" t="s">
        <v>16</v>
      </c>
      <c r="BG29" s="53"/>
      <c r="BH29" s="46"/>
      <c r="BI29" s="47"/>
      <c r="BJ29" s="48"/>
      <c r="BK29" s="45"/>
      <c r="BL29" s="46"/>
      <c r="BM29" s="46"/>
      <c r="BN29" s="46"/>
      <c r="BO29" s="46"/>
      <c r="BP29" s="47"/>
      <c r="BQ29" s="45"/>
      <c r="BR29" s="46"/>
      <c r="BS29" s="46"/>
      <c r="BT29" s="46"/>
      <c r="BU29" s="47"/>
      <c r="BV29" s="43">
        <f t="shared" si="3"/>
        <v>0</v>
      </c>
    </row>
    <row r="30" spans="1:74" ht="15.75">
      <c r="A30" s="3" t="s">
        <v>17</v>
      </c>
      <c r="B30" s="45"/>
      <c r="C30" s="46">
        <v>3</v>
      </c>
      <c r="D30" s="47"/>
      <c r="E30" s="48"/>
      <c r="F30" s="45"/>
      <c r="G30" s="46"/>
      <c r="H30" s="46"/>
      <c r="I30" s="46"/>
      <c r="J30" s="46"/>
      <c r="K30" s="47"/>
      <c r="L30" s="45"/>
      <c r="M30" s="46"/>
      <c r="N30" s="46"/>
      <c r="O30" s="46"/>
      <c r="P30" s="47"/>
      <c r="Q30" s="43">
        <f t="shared" si="1"/>
        <v>3</v>
      </c>
      <c r="S30" s="37" t="s">
        <v>17</v>
      </c>
      <c r="T30" s="45"/>
      <c r="U30" s="46"/>
      <c r="V30" s="47"/>
      <c r="W30" s="48"/>
      <c r="X30" s="45"/>
      <c r="Y30" s="46"/>
      <c r="Z30" s="46"/>
      <c r="AA30" s="46"/>
      <c r="AB30" s="46"/>
      <c r="AC30" s="47"/>
      <c r="AD30" s="45"/>
      <c r="AE30" s="46"/>
      <c r="AF30" s="46"/>
      <c r="AG30" s="46"/>
      <c r="AH30" s="47"/>
      <c r="AI30" s="43">
        <f t="shared" si="2"/>
        <v>0</v>
      </c>
      <c r="AK30" s="37" t="s">
        <v>17</v>
      </c>
      <c r="AL30" s="53"/>
      <c r="AM30" s="46"/>
      <c r="AN30" s="47"/>
      <c r="AO30" s="83"/>
      <c r="AP30" s="83"/>
      <c r="AQ30" s="83"/>
      <c r="AR30" s="48"/>
      <c r="AS30" s="45"/>
      <c r="AT30" s="46"/>
      <c r="AU30" s="46"/>
      <c r="AV30" s="46"/>
      <c r="AW30" s="46"/>
      <c r="AX30" s="47"/>
      <c r="AY30" s="45"/>
      <c r="AZ30" s="46"/>
      <c r="BA30" s="46"/>
      <c r="BB30" s="46"/>
      <c r="BC30" s="47"/>
      <c r="BD30" s="43">
        <f t="shared" si="0"/>
        <v>0</v>
      </c>
      <c r="BF30" s="37" t="s">
        <v>17</v>
      </c>
      <c r="BG30" s="53"/>
      <c r="BH30" s="46"/>
      <c r="BI30" s="47"/>
      <c r="BJ30" s="48"/>
      <c r="BK30" s="45"/>
      <c r="BL30" s="46"/>
      <c r="BM30" s="46"/>
      <c r="BN30" s="46"/>
      <c r="BO30" s="46"/>
      <c r="BP30" s="47"/>
      <c r="BQ30" s="45"/>
      <c r="BR30" s="46"/>
      <c r="BS30" s="46"/>
      <c r="BT30" s="46"/>
      <c r="BU30" s="47"/>
      <c r="BV30" s="43">
        <f t="shared" si="3"/>
        <v>0</v>
      </c>
    </row>
    <row r="31" spans="1:74" ht="15.75">
      <c r="A31" s="3" t="s">
        <v>31</v>
      </c>
      <c r="B31" s="45"/>
      <c r="C31" s="46"/>
      <c r="D31" s="47"/>
      <c r="E31" s="48"/>
      <c r="F31" s="45"/>
      <c r="G31" s="46"/>
      <c r="H31" s="46"/>
      <c r="I31" s="46"/>
      <c r="J31" s="46"/>
      <c r="K31" s="47"/>
      <c r="L31" s="45"/>
      <c r="M31" s="46"/>
      <c r="N31" s="46"/>
      <c r="O31" s="46"/>
      <c r="P31" s="47"/>
      <c r="Q31" s="43">
        <f t="shared" si="1"/>
        <v>0</v>
      </c>
      <c r="S31" s="37" t="s">
        <v>31</v>
      </c>
      <c r="T31" s="45"/>
      <c r="U31" s="46"/>
      <c r="V31" s="47"/>
      <c r="W31" s="48"/>
      <c r="X31" s="45"/>
      <c r="Y31" s="46"/>
      <c r="Z31" s="46"/>
      <c r="AA31" s="46"/>
      <c r="AB31" s="46"/>
      <c r="AC31" s="47"/>
      <c r="AD31" s="45"/>
      <c r="AE31" s="46"/>
      <c r="AF31" s="46"/>
      <c r="AG31" s="46"/>
      <c r="AH31" s="47"/>
      <c r="AI31" s="43">
        <f t="shared" si="2"/>
        <v>0</v>
      </c>
      <c r="AK31" s="37" t="s">
        <v>31</v>
      </c>
      <c r="AL31" s="53"/>
      <c r="AM31" s="46"/>
      <c r="AN31" s="47"/>
      <c r="AO31" s="83"/>
      <c r="AP31" s="83"/>
      <c r="AQ31" s="83"/>
      <c r="AR31" s="48"/>
      <c r="AS31" s="45"/>
      <c r="AT31" s="46"/>
      <c r="AU31" s="46"/>
      <c r="AV31" s="46"/>
      <c r="AW31" s="46"/>
      <c r="AX31" s="47"/>
      <c r="AY31" s="45"/>
      <c r="AZ31" s="46"/>
      <c r="BA31" s="46"/>
      <c r="BB31" s="46"/>
      <c r="BC31" s="47"/>
      <c r="BD31" s="43">
        <f t="shared" si="0"/>
        <v>0</v>
      </c>
      <c r="BF31" s="37" t="s">
        <v>31</v>
      </c>
      <c r="BG31" s="53"/>
      <c r="BH31" s="46"/>
      <c r="BI31" s="47"/>
      <c r="BJ31" s="48"/>
      <c r="BK31" s="45"/>
      <c r="BL31" s="46"/>
      <c r="BM31" s="46"/>
      <c r="BN31" s="46"/>
      <c r="BO31" s="46"/>
      <c r="BP31" s="47"/>
      <c r="BQ31" s="45"/>
      <c r="BR31" s="46"/>
      <c r="BS31" s="46"/>
      <c r="BT31" s="46"/>
      <c r="BU31" s="47"/>
      <c r="BV31" s="43">
        <f t="shared" si="3"/>
        <v>0</v>
      </c>
    </row>
    <row r="32" spans="1:74" ht="15.75">
      <c r="A32" s="3" t="s">
        <v>15</v>
      </c>
      <c r="B32" s="45"/>
      <c r="C32" s="46"/>
      <c r="D32" s="47"/>
      <c r="E32" s="48"/>
      <c r="F32" s="45"/>
      <c r="G32" s="46"/>
      <c r="H32" s="46"/>
      <c r="I32" s="46"/>
      <c r="J32" s="46"/>
      <c r="K32" s="47"/>
      <c r="L32" s="45"/>
      <c r="M32" s="46">
        <v>0.6</v>
      </c>
      <c r="N32" s="46"/>
      <c r="O32" s="46"/>
      <c r="P32" s="47"/>
      <c r="Q32" s="43">
        <f t="shared" si="1"/>
        <v>0.6</v>
      </c>
      <c r="S32" s="37" t="s">
        <v>15</v>
      </c>
      <c r="T32" s="45"/>
      <c r="U32" s="46">
        <v>0.6</v>
      </c>
      <c r="V32" s="47"/>
      <c r="W32" s="48"/>
      <c r="X32" s="45"/>
      <c r="Y32" s="46"/>
      <c r="Z32" s="46"/>
      <c r="AA32" s="46"/>
      <c r="AB32" s="46"/>
      <c r="AC32" s="47"/>
      <c r="AD32" s="45"/>
      <c r="AE32" s="46"/>
      <c r="AF32" s="46"/>
      <c r="AG32" s="46"/>
      <c r="AH32" s="47"/>
      <c r="AI32" s="43">
        <f t="shared" si="2"/>
        <v>0.6</v>
      </c>
      <c r="AK32" s="37" t="s">
        <v>15</v>
      </c>
      <c r="AL32" s="53"/>
      <c r="AM32" s="46">
        <v>0.6</v>
      </c>
      <c r="AN32" s="47"/>
      <c r="AO32" s="83"/>
      <c r="AP32" s="83"/>
      <c r="AQ32" s="83"/>
      <c r="AR32" s="48"/>
      <c r="AS32" s="45"/>
      <c r="AT32" s="46"/>
      <c r="AU32" s="46"/>
      <c r="AV32" s="46"/>
      <c r="AW32" s="46"/>
      <c r="AX32" s="47"/>
      <c r="AY32" s="45"/>
      <c r="AZ32" s="46"/>
      <c r="BA32" s="46"/>
      <c r="BB32" s="46"/>
      <c r="BC32" s="47"/>
      <c r="BD32" s="43">
        <f t="shared" si="0"/>
        <v>0.6</v>
      </c>
      <c r="BF32" s="37" t="s">
        <v>15</v>
      </c>
      <c r="BG32" s="53"/>
      <c r="BH32" s="46">
        <v>0.6</v>
      </c>
      <c r="BI32" s="47"/>
      <c r="BJ32" s="48"/>
      <c r="BK32" s="45"/>
      <c r="BL32" s="46"/>
      <c r="BM32" s="46"/>
      <c r="BN32" s="46"/>
      <c r="BO32" s="46"/>
      <c r="BP32" s="47"/>
      <c r="BQ32" s="45"/>
      <c r="BR32" s="46"/>
      <c r="BS32" s="46"/>
      <c r="BT32" s="46"/>
      <c r="BU32" s="47"/>
      <c r="BV32" s="43">
        <f t="shared" si="3"/>
        <v>0.6</v>
      </c>
    </row>
    <row r="33" spans="1:74" ht="15.75">
      <c r="A33" s="3" t="s">
        <v>32</v>
      </c>
      <c r="B33" s="45"/>
      <c r="C33" s="46"/>
      <c r="D33" s="47"/>
      <c r="E33" s="48"/>
      <c r="F33" s="45"/>
      <c r="G33" s="46"/>
      <c r="H33" s="46"/>
      <c r="I33" s="46"/>
      <c r="J33" s="46"/>
      <c r="K33" s="47"/>
      <c r="L33" s="45"/>
      <c r="M33" s="46"/>
      <c r="N33" s="46">
        <v>30</v>
      </c>
      <c r="O33" s="46"/>
      <c r="P33" s="47"/>
      <c r="Q33" s="43">
        <f t="shared" si="1"/>
        <v>30</v>
      </c>
      <c r="S33" s="37" t="s">
        <v>32</v>
      </c>
      <c r="T33" s="45"/>
      <c r="U33" s="46"/>
      <c r="V33" s="47"/>
      <c r="W33" s="48"/>
      <c r="X33" s="45"/>
      <c r="Y33" s="46"/>
      <c r="Z33" s="46"/>
      <c r="AA33" s="46"/>
      <c r="AB33" s="46"/>
      <c r="AC33" s="47"/>
      <c r="AD33" s="45"/>
      <c r="AE33" s="46"/>
      <c r="AF33" s="46"/>
      <c r="AG33" s="46"/>
      <c r="AH33" s="47"/>
      <c r="AI33" s="43">
        <f t="shared" si="2"/>
        <v>0</v>
      </c>
      <c r="AK33" s="37" t="s">
        <v>32</v>
      </c>
      <c r="AL33" s="53"/>
      <c r="AM33" s="46"/>
      <c r="AN33" s="47"/>
      <c r="AO33" s="83"/>
      <c r="AP33" s="83"/>
      <c r="AQ33" s="83"/>
      <c r="AR33" s="48"/>
      <c r="AS33" s="45"/>
      <c r="AT33" s="46"/>
      <c r="AU33" s="46"/>
      <c r="AV33" s="46"/>
      <c r="AW33" s="46"/>
      <c r="AX33" s="47"/>
      <c r="AY33" s="45"/>
      <c r="AZ33" s="46"/>
      <c r="BA33" s="46"/>
      <c r="BB33" s="46"/>
      <c r="BC33" s="47"/>
      <c r="BD33" s="43">
        <f t="shared" si="0"/>
        <v>0</v>
      </c>
      <c r="BF33" s="37" t="s">
        <v>32</v>
      </c>
      <c r="BG33" s="53"/>
      <c r="BH33" s="46"/>
      <c r="BI33" s="47"/>
      <c r="BJ33" s="48"/>
      <c r="BK33" s="45"/>
      <c r="BL33" s="46"/>
      <c r="BM33" s="46"/>
      <c r="BN33" s="46"/>
      <c r="BO33" s="46"/>
      <c r="BP33" s="47"/>
      <c r="BQ33" s="45"/>
      <c r="BR33" s="46"/>
      <c r="BS33" s="46"/>
      <c r="BT33" s="46"/>
      <c r="BU33" s="47"/>
      <c r="BV33" s="43">
        <f t="shared" si="3"/>
        <v>0</v>
      </c>
    </row>
    <row r="34" spans="1:74" ht="15.75">
      <c r="A34" s="31" t="s">
        <v>33</v>
      </c>
      <c r="B34" s="45"/>
      <c r="C34" s="46"/>
      <c r="D34" s="47"/>
      <c r="E34" s="48"/>
      <c r="F34" s="45"/>
      <c r="G34" s="46"/>
      <c r="H34" s="46"/>
      <c r="I34" s="46"/>
      <c r="J34" s="46"/>
      <c r="K34" s="47"/>
      <c r="L34" s="45"/>
      <c r="M34" s="46"/>
      <c r="N34" s="46"/>
      <c r="O34" s="46"/>
      <c r="P34" s="47"/>
      <c r="Q34" s="43">
        <f t="shared" si="1"/>
        <v>0</v>
      </c>
      <c r="S34" s="39" t="s">
        <v>33</v>
      </c>
      <c r="T34" s="45"/>
      <c r="U34" s="46"/>
      <c r="V34" s="47"/>
      <c r="W34" s="48"/>
      <c r="X34" s="45"/>
      <c r="Y34" s="46"/>
      <c r="Z34" s="46"/>
      <c r="AA34" s="46"/>
      <c r="AB34" s="46"/>
      <c r="AC34" s="47"/>
      <c r="AD34" s="45"/>
      <c r="AE34" s="46"/>
      <c r="AF34" s="46"/>
      <c r="AG34" s="46"/>
      <c r="AH34" s="47"/>
      <c r="AI34" s="43">
        <f t="shared" si="2"/>
        <v>0</v>
      </c>
      <c r="AK34" s="39" t="s">
        <v>33</v>
      </c>
      <c r="AL34" s="53"/>
      <c r="AM34" s="46"/>
      <c r="AN34" s="47"/>
      <c r="AO34" s="83"/>
      <c r="AP34" s="83"/>
      <c r="AQ34" s="83"/>
      <c r="AR34" s="48"/>
      <c r="AS34" s="45"/>
      <c r="AT34" s="46"/>
      <c r="AU34" s="46"/>
      <c r="AV34" s="46"/>
      <c r="AW34" s="46"/>
      <c r="AX34" s="47"/>
      <c r="AY34" s="45"/>
      <c r="AZ34" s="46"/>
      <c r="BA34" s="46"/>
      <c r="BB34" s="46"/>
      <c r="BC34" s="47"/>
      <c r="BD34" s="43">
        <f t="shared" si="0"/>
        <v>0</v>
      </c>
      <c r="BF34" s="39" t="s">
        <v>33</v>
      </c>
      <c r="BG34" s="53"/>
      <c r="BH34" s="46"/>
      <c r="BI34" s="47"/>
      <c r="BJ34" s="48"/>
      <c r="BK34" s="45"/>
      <c r="BL34" s="46"/>
      <c r="BM34" s="46"/>
      <c r="BN34" s="46"/>
      <c r="BO34" s="46"/>
      <c r="BP34" s="47"/>
      <c r="BQ34" s="45"/>
      <c r="BR34" s="46"/>
      <c r="BS34" s="46"/>
      <c r="BT34" s="46"/>
      <c r="BU34" s="47"/>
      <c r="BV34" s="43">
        <f t="shared" si="3"/>
        <v>0</v>
      </c>
    </row>
    <row r="35" spans="1:74" ht="16.5" thickBot="1">
      <c r="A35" s="31" t="s">
        <v>34</v>
      </c>
      <c r="B35" s="49"/>
      <c r="C35" s="50"/>
      <c r="D35" s="51"/>
      <c r="E35" s="52"/>
      <c r="F35" s="49"/>
      <c r="G35" s="50"/>
      <c r="H35" s="50"/>
      <c r="I35" s="50"/>
      <c r="J35" s="50"/>
      <c r="K35" s="51"/>
      <c r="L35" s="49"/>
      <c r="M35" s="50"/>
      <c r="N35" s="50"/>
      <c r="O35" s="50"/>
      <c r="P35" s="51"/>
      <c r="Q35" s="43">
        <f t="shared" si="1"/>
        <v>0</v>
      </c>
      <c r="S35" s="40" t="s">
        <v>34</v>
      </c>
      <c r="T35" s="49"/>
      <c r="U35" s="50"/>
      <c r="V35" s="51"/>
      <c r="W35" s="52"/>
      <c r="X35" s="49"/>
      <c r="Y35" s="50"/>
      <c r="Z35" s="50"/>
      <c r="AA35" s="50"/>
      <c r="AB35" s="50"/>
      <c r="AC35" s="51"/>
      <c r="AD35" s="49">
        <v>0.6</v>
      </c>
      <c r="AE35" s="50"/>
      <c r="AF35" s="50"/>
      <c r="AG35" s="50"/>
      <c r="AH35" s="51"/>
      <c r="AI35" s="43">
        <f t="shared" si="2"/>
        <v>0.6</v>
      </c>
      <c r="AK35" s="39" t="s">
        <v>34</v>
      </c>
      <c r="AL35" s="54"/>
      <c r="AM35" s="50"/>
      <c r="AN35" s="51"/>
      <c r="AO35" s="84"/>
      <c r="AP35" s="84"/>
      <c r="AQ35" s="84"/>
      <c r="AR35" s="52"/>
      <c r="AS35" s="49"/>
      <c r="AT35" s="50"/>
      <c r="AU35" s="50"/>
      <c r="AV35" s="50"/>
      <c r="AW35" s="50"/>
      <c r="AX35" s="51"/>
      <c r="AY35" s="49">
        <v>0.6</v>
      </c>
      <c r="AZ35" s="50"/>
      <c r="BA35" s="50"/>
      <c r="BB35" s="50"/>
      <c r="BC35" s="51"/>
      <c r="BD35" s="43">
        <f t="shared" si="0"/>
        <v>0.6</v>
      </c>
      <c r="BF35" s="39" t="s">
        <v>34</v>
      </c>
      <c r="BG35" s="54"/>
      <c r="BH35" s="50"/>
      <c r="BI35" s="51"/>
      <c r="BJ35" s="52"/>
      <c r="BK35" s="49"/>
      <c r="BL35" s="50"/>
      <c r="BM35" s="50"/>
      <c r="BN35" s="50"/>
      <c r="BO35" s="50"/>
      <c r="BP35" s="51"/>
      <c r="BQ35" s="49">
        <v>0.3</v>
      </c>
      <c r="BR35" s="50"/>
      <c r="BS35" s="50"/>
      <c r="BT35" s="50"/>
      <c r="BU35" s="51"/>
      <c r="BV35" s="43">
        <f t="shared" si="3"/>
        <v>0.3</v>
      </c>
    </row>
    <row r="36" spans="1:74" ht="15.75" thickBot="1">
      <c r="A36" s="41"/>
      <c r="AK36" s="44"/>
      <c r="BF36" s="44"/>
    </row>
    <row r="37" spans="1:74" ht="15.75" thickBot="1">
      <c r="A37" s="299" t="s">
        <v>165</v>
      </c>
      <c r="B37" s="302" t="s">
        <v>35</v>
      </c>
      <c r="C37" s="303"/>
      <c r="D37" s="304"/>
      <c r="E37" s="42" t="s">
        <v>39</v>
      </c>
      <c r="F37" s="302" t="s">
        <v>37</v>
      </c>
      <c r="G37" s="303"/>
      <c r="H37" s="303"/>
      <c r="I37" s="303"/>
      <c r="J37" s="303"/>
      <c r="K37" s="304"/>
      <c r="L37" s="305" t="s">
        <v>38</v>
      </c>
      <c r="M37" s="306"/>
      <c r="N37" s="306"/>
      <c r="O37" s="306"/>
      <c r="P37" s="307"/>
      <c r="Q37" s="42" t="s">
        <v>40</v>
      </c>
      <c r="S37" s="329" t="s">
        <v>169</v>
      </c>
      <c r="T37" s="332" t="s">
        <v>35</v>
      </c>
      <c r="U37" s="303"/>
      <c r="V37" s="304"/>
      <c r="W37" s="42" t="s">
        <v>39</v>
      </c>
      <c r="X37" s="302" t="s">
        <v>37</v>
      </c>
      <c r="Y37" s="303"/>
      <c r="Z37" s="303"/>
      <c r="AA37" s="303"/>
      <c r="AB37" s="303"/>
      <c r="AC37" s="304"/>
      <c r="AD37" s="305" t="s">
        <v>38</v>
      </c>
      <c r="AE37" s="306"/>
      <c r="AF37" s="306"/>
      <c r="AG37" s="306"/>
      <c r="AH37" s="307"/>
      <c r="AI37" s="42" t="s">
        <v>40</v>
      </c>
      <c r="AK37" s="329" t="s">
        <v>173</v>
      </c>
      <c r="AL37" s="332" t="s">
        <v>35</v>
      </c>
      <c r="AM37" s="303"/>
      <c r="AN37" s="304"/>
      <c r="AO37" s="79"/>
      <c r="AP37" s="79"/>
      <c r="AQ37" s="79"/>
      <c r="AR37" s="42" t="s">
        <v>39</v>
      </c>
      <c r="AS37" s="302" t="s">
        <v>37</v>
      </c>
      <c r="AT37" s="303"/>
      <c r="AU37" s="303"/>
      <c r="AV37" s="303"/>
      <c r="AW37" s="303"/>
      <c r="AX37" s="304"/>
      <c r="AY37" s="305" t="s">
        <v>38</v>
      </c>
      <c r="AZ37" s="306"/>
      <c r="BA37" s="306"/>
      <c r="BB37" s="306"/>
      <c r="BC37" s="307"/>
      <c r="BD37" s="42" t="s">
        <v>40</v>
      </c>
      <c r="BF37" s="329" t="s">
        <v>178</v>
      </c>
      <c r="BG37" s="332" t="s">
        <v>35</v>
      </c>
      <c r="BH37" s="303"/>
      <c r="BI37" s="304"/>
      <c r="BJ37" s="42" t="s">
        <v>39</v>
      </c>
      <c r="BK37" s="302" t="s">
        <v>37</v>
      </c>
      <c r="BL37" s="303"/>
      <c r="BM37" s="303"/>
      <c r="BN37" s="303"/>
      <c r="BO37" s="303"/>
      <c r="BP37" s="304"/>
      <c r="BQ37" s="305" t="s">
        <v>38</v>
      </c>
      <c r="BR37" s="306"/>
      <c r="BS37" s="306"/>
      <c r="BT37" s="306"/>
      <c r="BU37" s="307"/>
      <c r="BV37" s="42" t="s">
        <v>40</v>
      </c>
    </row>
    <row r="38" spans="1:74" ht="15" customHeight="1">
      <c r="A38" s="300"/>
      <c r="B38" s="308" t="s">
        <v>133</v>
      </c>
      <c r="C38" s="311" t="s">
        <v>58</v>
      </c>
      <c r="D38" s="314" t="s">
        <v>64</v>
      </c>
      <c r="E38" s="317" t="s">
        <v>25</v>
      </c>
      <c r="F38" s="308" t="s">
        <v>70</v>
      </c>
      <c r="G38" s="311" t="s">
        <v>250</v>
      </c>
      <c r="H38" s="311" t="s">
        <v>75</v>
      </c>
      <c r="I38" s="311" t="s">
        <v>79</v>
      </c>
      <c r="J38" s="311" t="s">
        <v>30</v>
      </c>
      <c r="K38" s="314"/>
      <c r="L38" s="320" t="s">
        <v>70</v>
      </c>
      <c r="M38" s="321" t="s">
        <v>93</v>
      </c>
      <c r="N38" s="321" t="s">
        <v>60</v>
      </c>
      <c r="O38" s="321" t="s">
        <v>30</v>
      </c>
      <c r="P38" s="322" t="s">
        <v>97</v>
      </c>
      <c r="Q38" s="323"/>
      <c r="S38" s="330"/>
      <c r="T38" s="333" t="s">
        <v>105</v>
      </c>
      <c r="U38" s="311" t="s">
        <v>58</v>
      </c>
      <c r="V38" s="314" t="s">
        <v>255</v>
      </c>
      <c r="W38" s="317" t="s">
        <v>256</v>
      </c>
      <c r="X38" s="308" t="s">
        <v>257</v>
      </c>
      <c r="Y38" s="311" t="s">
        <v>258</v>
      </c>
      <c r="Z38" s="311" t="s">
        <v>259</v>
      </c>
      <c r="AA38" s="311" t="s">
        <v>260</v>
      </c>
      <c r="AB38" s="311" t="s">
        <v>261</v>
      </c>
      <c r="AC38" s="314"/>
      <c r="AD38" s="320" t="s">
        <v>257</v>
      </c>
      <c r="AE38" s="321" t="s">
        <v>262</v>
      </c>
      <c r="AF38" s="321" t="s">
        <v>263</v>
      </c>
      <c r="AG38" s="321" t="s">
        <v>261</v>
      </c>
      <c r="AH38" s="322" t="s">
        <v>264</v>
      </c>
      <c r="AI38" s="323"/>
      <c r="AK38" s="330"/>
      <c r="AL38" s="308" t="s">
        <v>297</v>
      </c>
      <c r="AM38" s="311" t="s">
        <v>266</v>
      </c>
      <c r="AN38" s="314" t="s">
        <v>255</v>
      </c>
      <c r="AO38" s="80"/>
      <c r="AP38" s="80"/>
      <c r="AQ38" s="80"/>
      <c r="AR38" s="317" t="s">
        <v>256</v>
      </c>
      <c r="AS38" s="308" t="s">
        <v>257</v>
      </c>
      <c r="AT38" s="311" t="s">
        <v>298</v>
      </c>
      <c r="AU38" s="311" t="s">
        <v>299</v>
      </c>
      <c r="AV38" s="311" t="s">
        <v>300</v>
      </c>
      <c r="AW38" s="311" t="s">
        <v>260</v>
      </c>
      <c r="AX38" s="314" t="s">
        <v>272</v>
      </c>
      <c r="AY38" s="320" t="s">
        <v>257</v>
      </c>
      <c r="AZ38" s="321" t="s">
        <v>301</v>
      </c>
      <c r="BA38" s="321" t="s">
        <v>276</v>
      </c>
      <c r="BB38" s="321" t="s">
        <v>272</v>
      </c>
      <c r="BC38" s="322" t="s">
        <v>289</v>
      </c>
      <c r="BD38" s="323"/>
      <c r="BF38" s="330"/>
      <c r="BG38" s="333" t="s">
        <v>309</v>
      </c>
      <c r="BH38" s="311" t="s">
        <v>282</v>
      </c>
      <c r="BI38" s="314" t="s">
        <v>325</v>
      </c>
      <c r="BJ38" s="317" t="s">
        <v>256</v>
      </c>
      <c r="BK38" s="308" t="s">
        <v>257</v>
      </c>
      <c r="BL38" s="311" t="s">
        <v>326</v>
      </c>
      <c r="BM38" s="311" t="s">
        <v>327</v>
      </c>
      <c r="BN38" s="311" t="s">
        <v>328</v>
      </c>
      <c r="BO38" s="311" t="s">
        <v>271</v>
      </c>
      <c r="BP38" s="314" t="s">
        <v>272</v>
      </c>
      <c r="BQ38" s="320" t="s">
        <v>257</v>
      </c>
      <c r="BR38" s="321" t="s">
        <v>262</v>
      </c>
      <c r="BS38" s="321" t="s">
        <v>263</v>
      </c>
      <c r="BT38" s="321" t="s">
        <v>272</v>
      </c>
      <c r="BU38" s="322" t="s">
        <v>321</v>
      </c>
      <c r="BV38" s="323"/>
    </row>
    <row r="39" spans="1:74">
      <c r="A39" s="300"/>
      <c r="B39" s="309"/>
      <c r="C39" s="312"/>
      <c r="D39" s="315"/>
      <c r="E39" s="318"/>
      <c r="F39" s="309"/>
      <c r="G39" s="312"/>
      <c r="H39" s="312"/>
      <c r="I39" s="312"/>
      <c r="J39" s="312"/>
      <c r="K39" s="315"/>
      <c r="L39" s="309"/>
      <c r="M39" s="312"/>
      <c r="N39" s="312"/>
      <c r="O39" s="312"/>
      <c r="P39" s="315"/>
      <c r="Q39" s="324"/>
      <c r="S39" s="330"/>
      <c r="T39" s="334"/>
      <c r="U39" s="312"/>
      <c r="V39" s="315"/>
      <c r="W39" s="318"/>
      <c r="X39" s="309"/>
      <c r="Y39" s="312"/>
      <c r="Z39" s="312"/>
      <c r="AA39" s="312"/>
      <c r="AB39" s="312"/>
      <c r="AC39" s="315"/>
      <c r="AD39" s="309"/>
      <c r="AE39" s="312"/>
      <c r="AF39" s="312"/>
      <c r="AG39" s="312"/>
      <c r="AH39" s="315"/>
      <c r="AI39" s="324"/>
      <c r="AK39" s="330"/>
      <c r="AL39" s="309"/>
      <c r="AM39" s="312"/>
      <c r="AN39" s="315"/>
      <c r="AO39" s="81"/>
      <c r="AP39" s="81"/>
      <c r="AQ39" s="81"/>
      <c r="AR39" s="318"/>
      <c r="AS39" s="309"/>
      <c r="AT39" s="312"/>
      <c r="AU39" s="312"/>
      <c r="AV39" s="312"/>
      <c r="AW39" s="312"/>
      <c r="AX39" s="315"/>
      <c r="AY39" s="309"/>
      <c r="AZ39" s="312"/>
      <c r="BA39" s="312"/>
      <c r="BB39" s="312"/>
      <c r="BC39" s="315"/>
      <c r="BD39" s="324"/>
      <c r="BF39" s="330"/>
      <c r="BG39" s="334"/>
      <c r="BH39" s="312"/>
      <c r="BI39" s="315"/>
      <c r="BJ39" s="318"/>
      <c r="BK39" s="309"/>
      <c r="BL39" s="312"/>
      <c r="BM39" s="312"/>
      <c r="BN39" s="312"/>
      <c r="BO39" s="312"/>
      <c r="BP39" s="315"/>
      <c r="BQ39" s="309"/>
      <c r="BR39" s="312"/>
      <c r="BS39" s="312"/>
      <c r="BT39" s="312"/>
      <c r="BU39" s="315"/>
      <c r="BV39" s="324"/>
    </row>
    <row r="40" spans="1:74">
      <c r="A40" s="300"/>
      <c r="B40" s="309"/>
      <c r="C40" s="312"/>
      <c r="D40" s="315"/>
      <c r="E40" s="318"/>
      <c r="F40" s="309"/>
      <c r="G40" s="312"/>
      <c r="H40" s="312"/>
      <c r="I40" s="312"/>
      <c r="J40" s="312"/>
      <c r="K40" s="315"/>
      <c r="L40" s="309"/>
      <c r="M40" s="312"/>
      <c r="N40" s="312"/>
      <c r="O40" s="312"/>
      <c r="P40" s="315"/>
      <c r="Q40" s="324"/>
      <c r="S40" s="330"/>
      <c r="T40" s="334"/>
      <c r="U40" s="312"/>
      <c r="V40" s="315"/>
      <c r="W40" s="318"/>
      <c r="X40" s="309"/>
      <c r="Y40" s="312"/>
      <c r="Z40" s="312"/>
      <c r="AA40" s="312"/>
      <c r="AB40" s="312"/>
      <c r="AC40" s="315"/>
      <c r="AD40" s="309"/>
      <c r="AE40" s="312"/>
      <c r="AF40" s="312"/>
      <c r="AG40" s="312"/>
      <c r="AH40" s="315"/>
      <c r="AI40" s="324"/>
      <c r="AK40" s="330"/>
      <c r="AL40" s="309"/>
      <c r="AM40" s="312"/>
      <c r="AN40" s="315"/>
      <c r="AO40" s="81"/>
      <c r="AP40" s="81"/>
      <c r="AQ40" s="81"/>
      <c r="AR40" s="318"/>
      <c r="AS40" s="309"/>
      <c r="AT40" s="312"/>
      <c r="AU40" s="312"/>
      <c r="AV40" s="312"/>
      <c r="AW40" s="312"/>
      <c r="AX40" s="315"/>
      <c r="AY40" s="309"/>
      <c r="AZ40" s="312"/>
      <c r="BA40" s="312"/>
      <c r="BB40" s="312"/>
      <c r="BC40" s="315"/>
      <c r="BD40" s="324"/>
      <c r="BF40" s="330"/>
      <c r="BG40" s="334"/>
      <c r="BH40" s="312"/>
      <c r="BI40" s="315"/>
      <c r="BJ40" s="318"/>
      <c r="BK40" s="309"/>
      <c r="BL40" s="312"/>
      <c r="BM40" s="312"/>
      <c r="BN40" s="312"/>
      <c r="BO40" s="312"/>
      <c r="BP40" s="315"/>
      <c r="BQ40" s="309"/>
      <c r="BR40" s="312"/>
      <c r="BS40" s="312"/>
      <c r="BT40" s="312"/>
      <c r="BU40" s="315"/>
      <c r="BV40" s="324"/>
    </row>
    <row r="41" spans="1:74">
      <c r="A41" s="300"/>
      <c r="B41" s="309"/>
      <c r="C41" s="312"/>
      <c r="D41" s="315"/>
      <c r="E41" s="318"/>
      <c r="F41" s="309"/>
      <c r="G41" s="312"/>
      <c r="H41" s="312"/>
      <c r="I41" s="312"/>
      <c r="J41" s="312"/>
      <c r="K41" s="315"/>
      <c r="L41" s="309"/>
      <c r="M41" s="312"/>
      <c r="N41" s="312"/>
      <c r="O41" s="312"/>
      <c r="P41" s="315"/>
      <c r="Q41" s="324"/>
      <c r="S41" s="330"/>
      <c r="T41" s="334"/>
      <c r="U41" s="312"/>
      <c r="V41" s="315"/>
      <c r="W41" s="318"/>
      <c r="X41" s="309"/>
      <c r="Y41" s="312"/>
      <c r="Z41" s="312"/>
      <c r="AA41" s="312"/>
      <c r="AB41" s="312"/>
      <c r="AC41" s="315"/>
      <c r="AD41" s="309"/>
      <c r="AE41" s="312"/>
      <c r="AF41" s="312"/>
      <c r="AG41" s="312"/>
      <c r="AH41" s="315"/>
      <c r="AI41" s="324"/>
      <c r="AK41" s="330"/>
      <c r="AL41" s="309"/>
      <c r="AM41" s="312"/>
      <c r="AN41" s="315"/>
      <c r="AO41" s="81"/>
      <c r="AP41" s="81"/>
      <c r="AQ41" s="81"/>
      <c r="AR41" s="318"/>
      <c r="AS41" s="309"/>
      <c r="AT41" s="312"/>
      <c r="AU41" s="312"/>
      <c r="AV41" s="312"/>
      <c r="AW41" s="312"/>
      <c r="AX41" s="315"/>
      <c r="AY41" s="309"/>
      <c r="AZ41" s="312"/>
      <c r="BA41" s="312"/>
      <c r="BB41" s="312"/>
      <c r="BC41" s="315"/>
      <c r="BD41" s="324"/>
      <c r="BF41" s="330"/>
      <c r="BG41" s="334"/>
      <c r="BH41" s="312"/>
      <c r="BI41" s="315"/>
      <c r="BJ41" s="318"/>
      <c r="BK41" s="309"/>
      <c r="BL41" s="312"/>
      <c r="BM41" s="312"/>
      <c r="BN41" s="312"/>
      <c r="BO41" s="312"/>
      <c r="BP41" s="315"/>
      <c r="BQ41" s="309"/>
      <c r="BR41" s="312"/>
      <c r="BS41" s="312"/>
      <c r="BT41" s="312"/>
      <c r="BU41" s="315"/>
      <c r="BV41" s="324"/>
    </row>
    <row r="42" spans="1:74">
      <c r="A42" s="301"/>
      <c r="B42" s="310"/>
      <c r="C42" s="313"/>
      <c r="D42" s="316"/>
      <c r="E42" s="319"/>
      <c r="F42" s="310"/>
      <c r="G42" s="313"/>
      <c r="H42" s="313"/>
      <c r="I42" s="313"/>
      <c r="J42" s="313"/>
      <c r="K42" s="316"/>
      <c r="L42" s="310"/>
      <c r="M42" s="313"/>
      <c r="N42" s="313"/>
      <c r="O42" s="313"/>
      <c r="P42" s="316"/>
      <c r="Q42" s="325"/>
      <c r="S42" s="331"/>
      <c r="T42" s="335"/>
      <c r="U42" s="313"/>
      <c r="V42" s="316"/>
      <c r="W42" s="319"/>
      <c r="X42" s="310"/>
      <c r="Y42" s="313"/>
      <c r="Z42" s="313"/>
      <c r="AA42" s="313"/>
      <c r="AB42" s="313"/>
      <c r="AC42" s="316"/>
      <c r="AD42" s="310"/>
      <c r="AE42" s="313"/>
      <c r="AF42" s="313"/>
      <c r="AG42" s="313"/>
      <c r="AH42" s="316"/>
      <c r="AI42" s="325"/>
      <c r="AK42" s="331"/>
      <c r="AL42" s="310"/>
      <c r="AM42" s="313"/>
      <c r="AN42" s="316"/>
      <c r="AO42" s="82"/>
      <c r="AP42" s="82"/>
      <c r="AQ42" s="82"/>
      <c r="AR42" s="319"/>
      <c r="AS42" s="310"/>
      <c r="AT42" s="313"/>
      <c r="AU42" s="313"/>
      <c r="AV42" s="313"/>
      <c r="AW42" s="313"/>
      <c r="AX42" s="316"/>
      <c r="AY42" s="310"/>
      <c r="AZ42" s="313"/>
      <c r="BA42" s="313"/>
      <c r="BB42" s="313"/>
      <c r="BC42" s="316"/>
      <c r="BD42" s="325"/>
      <c r="BF42" s="331"/>
      <c r="BG42" s="335"/>
      <c r="BH42" s="313"/>
      <c r="BI42" s="316"/>
      <c r="BJ42" s="319"/>
      <c r="BK42" s="310"/>
      <c r="BL42" s="313"/>
      <c r="BM42" s="313"/>
      <c r="BN42" s="313"/>
      <c r="BO42" s="313"/>
      <c r="BP42" s="316"/>
      <c r="BQ42" s="310"/>
      <c r="BR42" s="313"/>
      <c r="BS42" s="313"/>
      <c r="BT42" s="313"/>
      <c r="BU42" s="316"/>
      <c r="BV42" s="325"/>
    </row>
    <row r="43" spans="1:74" ht="15.75">
      <c r="A43" s="3" t="s">
        <v>13</v>
      </c>
      <c r="B43" s="45"/>
      <c r="C43" s="46"/>
      <c r="D43" s="47"/>
      <c r="E43" s="48"/>
      <c r="F43" s="45"/>
      <c r="G43" s="46"/>
      <c r="H43" s="46">
        <v>127</v>
      </c>
      <c r="I43" s="46"/>
      <c r="J43" s="46"/>
      <c r="K43" s="47"/>
      <c r="L43" s="45"/>
      <c r="M43" s="46"/>
      <c r="N43" s="46"/>
      <c r="O43" s="46"/>
      <c r="P43" s="47"/>
      <c r="Q43" s="43">
        <f>B43+C43+D43+E43+F43+G43+H43+I43+J43+K43+L43+M43+N43+O43+P43</f>
        <v>127</v>
      </c>
      <c r="S43" s="37" t="s">
        <v>13</v>
      </c>
      <c r="T43" s="53"/>
      <c r="U43" s="46"/>
      <c r="V43" s="47"/>
      <c r="W43" s="48"/>
      <c r="X43" s="45"/>
      <c r="Y43" s="46"/>
      <c r="Z43" s="46">
        <v>79</v>
      </c>
      <c r="AA43" s="46"/>
      <c r="AB43" s="46"/>
      <c r="AC43" s="47"/>
      <c r="AD43" s="45"/>
      <c r="AE43" s="46"/>
      <c r="AF43" s="46"/>
      <c r="AG43" s="46"/>
      <c r="AH43" s="47"/>
      <c r="AI43" s="43">
        <f>T43+U43+V43+W43+X43+Y43+Z43+AA43+AB43+AC43+AD43+AE43+AF43+AG43+AH43</f>
        <v>79</v>
      </c>
      <c r="AK43" s="37" t="s">
        <v>13</v>
      </c>
      <c r="AL43" s="53"/>
      <c r="AM43" s="46"/>
      <c r="AN43" s="47"/>
      <c r="AO43" s="83"/>
      <c r="AP43" s="83"/>
      <c r="AQ43" s="83"/>
      <c r="AR43" s="48"/>
      <c r="AS43" s="45"/>
      <c r="AT43" s="46"/>
      <c r="AU43" s="46">
        <v>66</v>
      </c>
      <c r="AV43" s="46"/>
      <c r="AW43" s="46"/>
      <c r="AX43" s="47"/>
      <c r="AY43" s="45"/>
      <c r="AZ43" s="46"/>
      <c r="BA43" s="46"/>
      <c r="BB43" s="46"/>
      <c r="BC43" s="47"/>
      <c r="BD43" s="43">
        <f t="shared" ref="BD43:BD71" si="4">AL43+AM43+AN43+AR43+AS43+AT43+AU43+AV43+AW43+AX43+AY43+AZ43+BA43+BB43+BC43</f>
        <v>66</v>
      </c>
      <c r="BF43" s="37" t="s">
        <v>13</v>
      </c>
      <c r="BG43" s="53"/>
      <c r="BH43" s="46"/>
      <c r="BI43" s="47"/>
      <c r="BJ43" s="48"/>
      <c r="BK43" s="45"/>
      <c r="BL43" s="46"/>
      <c r="BM43" s="46">
        <v>80</v>
      </c>
      <c r="BN43" s="46"/>
      <c r="BO43" s="46"/>
      <c r="BP43" s="47"/>
      <c r="BQ43" s="45"/>
      <c r="BR43" s="46"/>
      <c r="BS43" s="46"/>
      <c r="BT43" s="46"/>
      <c r="BU43" s="47"/>
      <c r="BV43" s="43">
        <f>BG43+BH43+BI43+BJ43+BK43+BL43+BM43+BN43+BO43+BP43+BQ43+BR43+BS43+BT43+BU43</f>
        <v>80</v>
      </c>
    </row>
    <row r="44" spans="1:74" ht="15.75">
      <c r="A44" s="3" t="s">
        <v>5</v>
      </c>
      <c r="B44" s="45"/>
      <c r="C44" s="46"/>
      <c r="D44" s="47"/>
      <c r="E44" s="48"/>
      <c r="F44" s="45"/>
      <c r="G44" s="46"/>
      <c r="H44" s="46"/>
      <c r="I44" s="46"/>
      <c r="J44" s="46"/>
      <c r="K44" s="47"/>
      <c r="L44" s="45"/>
      <c r="M44" s="46"/>
      <c r="N44" s="46"/>
      <c r="O44" s="46"/>
      <c r="P44" s="47"/>
      <c r="Q44" s="43">
        <f t="shared" ref="Q44:Q71" si="5">B44+C44+D44+E44+F44+G44+H44+I44+J44+K44+L44+M44+N44+O44+P44</f>
        <v>0</v>
      </c>
      <c r="S44" s="37" t="s">
        <v>5</v>
      </c>
      <c r="T44" s="53"/>
      <c r="U44" s="46"/>
      <c r="V44" s="47"/>
      <c r="W44" s="48"/>
      <c r="X44" s="45"/>
      <c r="Y44" s="46">
        <v>30</v>
      </c>
      <c r="Z44" s="46"/>
      <c r="AA44" s="46"/>
      <c r="AB44" s="46"/>
      <c r="AC44" s="47"/>
      <c r="AD44" s="45"/>
      <c r="AE44" s="46"/>
      <c r="AF44" s="46"/>
      <c r="AG44" s="46"/>
      <c r="AH44" s="47"/>
      <c r="AI44" s="43">
        <f t="shared" ref="AI44:AI71" si="6">T44+U44+V44+W44+X44+Y44+Z44+AA44+AB44+AC44+AD44+AE44+AF44+AG44+AH44</f>
        <v>30</v>
      </c>
      <c r="AK44" s="37" t="s">
        <v>5</v>
      </c>
      <c r="AL44" s="53"/>
      <c r="AM44" s="46"/>
      <c r="AN44" s="47"/>
      <c r="AO44" s="83"/>
      <c r="AP44" s="83"/>
      <c r="AQ44" s="83"/>
      <c r="AR44" s="48"/>
      <c r="AS44" s="45"/>
      <c r="AT44" s="46"/>
      <c r="AU44" s="46"/>
      <c r="AV44" s="46"/>
      <c r="AW44" s="46"/>
      <c r="AX44" s="47"/>
      <c r="AY44" s="45"/>
      <c r="AZ44" s="46"/>
      <c r="BA44" s="46"/>
      <c r="BB44" s="46"/>
      <c r="BC44" s="47"/>
      <c r="BD44" s="43">
        <f t="shared" si="4"/>
        <v>0</v>
      </c>
      <c r="BF44" s="37" t="s">
        <v>5</v>
      </c>
      <c r="BG44" s="53"/>
      <c r="BH44" s="46"/>
      <c r="BI44" s="47"/>
      <c r="BJ44" s="48"/>
      <c r="BK44" s="45"/>
      <c r="BL44" s="46"/>
      <c r="BM44" s="46"/>
      <c r="BN44" s="46"/>
      <c r="BO44" s="46"/>
      <c r="BP44" s="47"/>
      <c r="BQ44" s="45"/>
      <c r="BR44" s="46"/>
      <c r="BS44" s="46"/>
      <c r="BT44" s="46"/>
      <c r="BU44" s="47"/>
      <c r="BV44" s="43">
        <f t="shared" ref="BV44:BV71" si="7">BG44+BH44+BI44+BJ44+BK44+BL44+BM44+BN44+BO44+BP44+BQ44+BR44+BS44+BT44+BU44</f>
        <v>0</v>
      </c>
    </row>
    <row r="45" spans="1:74" ht="15.75">
      <c r="A45" s="3" t="s">
        <v>6</v>
      </c>
      <c r="B45" s="45"/>
      <c r="C45" s="46"/>
      <c r="D45" s="47"/>
      <c r="E45" s="48"/>
      <c r="F45" s="45"/>
      <c r="G45" s="46"/>
      <c r="H45" s="46"/>
      <c r="I45" s="46"/>
      <c r="J45" s="46"/>
      <c r="K45" s="47"/>
      <c r="L45" s="45"/>
      <c r="M45" s="46"/>
      <c r="N45" s="46"/>
      <c r="O45" s="46"/>
      <c r="P45" s="47"/>
      <c r="Q45" s="43">
        <f t="shared" si="5"/>
        <v>0</v>
      </c>
      <c r="S45" s="37" t="s">
        <v>6</v>
      </c>
      <c r="T45" s="53"/>
      <c r="U45" s="46"/>
      <c r="V45" s="47"/>
      <c r="W45" s="48"/>
      <c r="X45" s="45"/>
      <c r="Y45" s="46"/>
      <c r="Z45" s="46"/>
      <c r="AA45" s="46"/>
      <c r="AB45" s="46"/>
      <c r="AC45" s="47"/>
      <c r="AD45" s="45"/>
      <c r="AE45" s="46"/>
      <c r="AF45" s="46"/>
      <c r="AG45" s="46"/>
      <c r="AH45" s="47"/>
      <c r="AI45" s="43">
        <f t="shared" si="6"/>
        <v>0</v>
      </c>
      <c r="AK45" s="37" t="s">
        <v>6</v>
      </c>
      <c r="AL45" s="53"/>
      <c r="AM45" s="46"/>
      <c r="AN45" s="47"/>
      <c r="AO45" s="83"/>
      <c r="AP45" s="83"/>
      <c r="AQ45" s="83"/>
      <c r="AR45" s="48"/>
      <c r="AS45" s="45"/>
      <c r="AT45" s="46"/>
      <c r="AU45" s="46"/>
      <c r="AV45" s="46"/>
      <c r="AW45" s="46"/>
      <c r="AX45" s="47"/>
      <c r="AY45" s="45"/>
      <c r="AZ45" s="46"/>
      <c r="BA45" s="46"/>
      <c r="BB45" s="46"/>
      <c r="BC45" s="47"/>
      <c r="BD45" s="43">
        <f t="shared" si="4"/>
        <v>0</v>
      </c>
      <c r="BF45" s="37" t="s">
        <v>6</v>
      </c>
      <c r="BG45" s="53"/>
      <c r="BH45" s="46"/>
      <c r="BI45" s="47"/>
      <c r="BJ45" s="48"/>
      <c r="BK45" s="45"/>
      <c r="BL45" s="46"/>
      <c r="BM45" s="46"/>
      <c r="BN45" s="46"/>
      <c r="BO45" s="46"/>
      <c r="BP45" s="47"/>
      <c r="BQ45" s="45"/>
      <c r="BR45" s="46"/>
      <c r="BS45" s="46"/>
      <c r="BT45" s="46"/>
      <c r="BU45" s="47"/>
      <c r="BV45" s="43">
        <f t="shared" si="7"/>
        <v>0</v>
      </c>
    </row>
    <row r="46" spans="1:74" ht="15.75">
      <c r="A46" s="3" t="s">
        <v>18</v>
      </c>
      <c r="B46" s="45"/>
      <c r="C46" s="46"/>
      <c r="D46" s="47"/>
      <c r="E46" s="48"/>
      <c r="F46" s="45"/>
      <c r="G46" s="46"/>
      <c r="H46" s="46"/>
      <c r="I46" s="46"/>
      <c r="J46" s="46"/>
      <c r="K46" s="47"/>
      <c r="L46" s="45"/>
      <c r="M46" s="46"/>
      <c r="N46" s="46"/>
      <c r="O46" s="46"/>
      <c r="P46" s="47"/>
      <c r="Q46" s="43">
        <f t="shared" si="5"/>
        <v>0</v>
      </c>
      <c r="S46" s="37" t="s">
        <v>18</v>
      </c>
      <c r="T46" s="53"/>
      <c r="U46" s="46"/>
      <c r="V46" s="47"/>
      <c r="W46" s="48"/>
      <c r="X46" s="45"/>
      <c r="Y46" s="46"/>
      <c r="Z46" s="46"/>
      <c r="AA46" s="46"/>
      <c r="AB46" s="46"/>
      <c r="AC46" s="47"/>
      <c r="AD46" s="45"/>
      <c r="AE46" s="46"/>
      <c r="AF46" s="46"/>
      <c r="AG46" s="46"/>
      <c r="AH46" s="47"/>
      <c r="AI46" s="43">
        <f t="shared" si="6"/>
        <v>0</v>
      </c>
      <c r="AK46" s="37" t="s">
        <v>18</v>
      </c>
      <c r="AL46" s="53"/>
      <c r="AM46" s="46"/>
      <c r="AN46" s="47"/>
      <c r="AO46" s="83"/>
      <c r="AP46" s="83"/>
      <c r="AQ46" s="83"/>
      <c r="AR46" s="48"/>
      <c r="AS46" s="45"/>
      <c r="AT46" s="46"/>
      <c r="AU46" s="46"/>
      <c r="AV46" s="46"/>
      <c r="AW46" s="46"/>
      <c r="AX46" s="47"/>
      <c r="AY46" s="45"/>
      <c r="AZ46" s="46"/>
      <c r="BA46" s="46"/>
      <c r="BB46" s="46"/>
      <c r="BC46" s="47"/>
      <c r="BD46" s="43">
        <f t="shared" si="4"/>
        <v>0</v>
      </c>
      <c r="BF46" s="37" t="s">
        <v>18</v>
      </c>
      <c r="BG46" s="53"/>
      <c r="BH46" s="46"/>
      <c r="BI46" s="47"/>
      <c r="BJ46" s="48"/>
      <c r="BK46" s="45"/>
      <c r="BL46" s="46"/>
      <c r="BM46" s="46"/>
      <c r="BN46" s="46"/>
      <c r="BO46" s="46"/>
      <c r="BP46" s="47"/>
      <c r="BQ46" s="45"/>
      <c r="BR46" s="46"/>
      <c r="BS46" s="46"/>
      <c r="BT46" s="46"/>
      <c r="BU46" s="47"/>
      <c r="BV46" s="43">
        <f t="shared" si="7"/>
        <v>0</v>
      </c>
    </row>
    <row r="47" spans="1:74" ht="15.75">
      <c r="A47" s="3" t="s">
        <v>14</v>
      </c>
      <c r="B47" s="45">
        <v>3.6</v>
      </c>
      <c r="C47" s="46"/>
      <c r="D47" s="47"/>
      <c r="E47" s="48"/>
      <c r="F47" s="45"/>
      <c r="G47" s="46"/>
      <c r="H47" s="46">
        <v>5</v>
      </c>
      <c r="I47" s="46"/>
      <c r="J47" s="46"/>
      <c r="K47" s="47"/>
      <c r="L47" s="45"/>
      <c r="M47" s="46"/>
      <c r="N47" s="46"/>
      <c r="O47" s="46"/>
      <c r="P47" s="47"/>
      <c r="Q47" s="43">
        <f t="shared" si="5"/>
        <v>8.6</v>
      </c>
      <c r="S47" s="37" t="s">
        <v>14</v>
      </c>
      <c r="T47" s="53">
        <v>3.6</v>
      </c>
      <c r="U47" s="46"/>
      <c r="V47" s="47"/>
      <c r="W47" s="48"/>
      <c r="X47" s="45"/>
      <c r="Y47" s="46"/>
      <c r="Z47" s="46">
        <v>3.7</v>
      </c>
      <c r="AA47" s="46"/>
      <c r="AB47" s="46"/>
      <c r="AC47" s="47"/>
      <c r="AD47" s="45"/>
      <c r="AE47" s="46">
        <v>4</v>
      </c>
      <c r="AF47" s="46"/>
      <c r="AG47" s="46"/>
      <c r="AH47" s="47"/>
      <c r="AI47" s="43">
        <f t="shared" si="6"/>
        <v>11.3</v>
      </c>
      <c r="AK47" s="37" t="s">
        <v>14</v>
      </c>
      <c r="AL47" s="53">
        <v>3.6</v>
      </c>
      <c r="AM47" s="46"/>
      <c r="AN47" s="47"/>
      <c r="AO47" s="83"/>
      <c r="AP47" s="83"/>
      <c r="AQ47" s="83"/>
      <c r="AR47" s="48"/>
      <c r="AS47" s="45"/>
      <c r="AT47" s="46"/>
      <c r="AU47" s="46"/>
      <c r="AV47" s="46"/>
      <c r="AW47" s="46"/>
      <c r="AX47" s="47"/>
      <c r="AY47" s="45"/>
      <c r="AZ47" s="46"/>
      <c r="BA47" s="46"/>
      <c r="BB47" s="46"/>
      <c r="BC47" s="47"/>
      <c r="BD47" s="43">
        <f t="shared" si="4"/>
        <v>3.6</v>
      </c>
      <c r="BF47" s="37" t="s">
        <v>14</v>
      </c>
      <c r="BG47" s="53">
        <v>3.6</v>
      </c>
      <c r="BH47" s="46"/>
      <c r="BI47" s="47"/>
      <c r="BJ47" s="48"/>
      <c r="BK47" s="45"/>
      <c r="BL47" s="46"/>
      <c r="BM47" s="46">
        <v>2.4</v>
      </c>
      <c r="BN47" s="46">
        <v>3.6</v>
      </c>
      <c r="BO47" s="46"/>
      <c r="BP47" s="47"/>
      <c r="BQ47" s="45"/>
      <c r="BR47" s="46">
        <v>4</v>
      </c>
      <c r="BS47" s="46"/>
      <c r="BT47" s="46"/>
      <c r="BU47" s="47"/>
      <c r="BV47" s="43">
        <f t="shared" si="7"/>
        <v>13.6</v>
      </c>
    </row>
    <row r="48" spans="1:74" ht="15.75">
      <c r="A48" s="3" t="s">
        <v>7</v>
      </c>
      <c r="B48" s="45"/>
      <c r="C48" s="46"/>
      <c r="D48" s="47"/>
      <c r="E48" s="48"/>
      <c r="F48" s="45"/>
      <c r="G48" s="46">
        <v>1.8</v>
      </c>
      <c r="H48" s="46"/>
      <c r="I48" s="46"/>
      <c r="J48" s="46"/>
      <c r="K48" s="47"/>
      <c r="L48" s="45"/>
      <c r="M48" s="46"/>
      <c r="N48" s="46"/>
      <c r="O48" s="46"/>
      <c r="P48" s="47"/>
      <c r="Q48" s="43">
        <f t="shared" si="5"/>
        <v>1.8</v>
      </c>
      <c r="S48" s="37" t="s">
        <v>7</v>
      </c>
      <c r="T48" s="53"/>
      <c r="U48" s="46"/>
      <c r="V48" s="47"/>
      <c r="W48" s="48"/>
      <c r="X48" s="45"/>
      <c r="Y48" s="46">
        <v>3.6</v>
      </c>
      <c r="Z48" s="46"/>
      <c r="AA48" s="46"/>
      <c r="AB48" s="46"/>
      <c r="AC48" s="47"/>
      <c r="AD48" s="45"/>
      <c r="AE48" s="46">
        <v>5</v>
      </c>
      <c r="AF48" s="46"/>
      <c r="AG48" s="46"/>
      <c r="AH48" s="47"/>
      <c r="AI48" s="43">
        <f t="shared" si="6"/>
        <v>8.6</v>
      </c>
      <c r="AK48" s="37" t="s">
        <v>7</v>
      </c>
      <c r="AL48" s="53"/>
      <c r="AM48" s="46"/>
      <c r="AN48" s="47"/>
      <c r="AO48" s="83"/>
      <c r="AP48" s="83"/>
      <c r="AQ48" s="83"/>
      <c r="AR48" s="48"/>
      <c r="AS48" s="45"/>
      <c r="AT48" s="46">
        <v>1.8</v>
      </c>
      <c r="AU48" s="46">
        <v>48</v>
      </c>
      <c r="AV48" s="46">
        <v>4.7</v>
      </c>
      <c r="AW48" s="46"/>
      <c r="AX48" s="47"/>
      <c r="AY48" s="45"/>
      <c r="AZ48" s="46"/>
      <c r="BA48" s="46"/>
      <c r="BB48" s="46"/>
      <c r="BC48" s="47"/>
      <c r="BD48" s="43">
        <f t="shared" si="4"/>
        <v>54.5</v>
      </c>
      <c r="BF48" s="37" t="s">
        <v>7</v>
      </c>
      <c r="BG48" s="53"/>
      <c r="BH48" s="46"/>
      <c r="BI48" s="47"/>
      <c r="BJ48" s="48"/>
      <c r="BK48" s="45"/>
      <c r="BL48" s="46">
        <v>3.6</v>
      </c>
      <c r="BM48" s="46"/>
      <c r="BN48" s="46"/>
      <c r="BO48" s="46"/>
      <c r="BP48" s="47"/>
      <c r="BQ48" s="45"/>
      <c r="BR48" s="46">
        <v>5</v>
      </c>
      <c r="BS48" s="46"/>
      <c r="BT48" s="46"/>
      <c r="BU48" s="47"/>
      <c r="BV48" s="43">
        <f t="shared" si="7"/>
        <v>8.6</v>
      </c>
    </row>
    <row r="49" spans="1:74" ht="24">
      <c r="A49" s="28" t="s">
        <v>8</v>
      </c>
      <c r="B49" s="45">
        <v>135.6</v>
      </c>
      <c r="C49" s="46">
        <v>110</v>
      </c>
      <c r="D49" s="47"/>
      <c r="E49" s="48"/>
      <c r="F49" s="45"/>
      <c r="G49" s="46"/>
      <c r="H49" s="46"/>
      <c r="I49" s="46"/>
      <c r="J49" s="46"/>
      <c r="K49" s="47"/>
      <c r="L49" s="45"/>
      <c r="M49" s="46"/>
      <c r="N49" s="46"/>
      <c r="O49" s="46"/>
      <c r="P49" s="47"/>
      <c r="Q49" s="43">
        <f t="shared" si="5"/>
        <v>245.6</v>
      </c>
      <c r="S49" s="38" t="s">
        <v>8</v>
      </c>
      <c r="T49" s="53">
        <v>135</v>
      </c>
      <c r="U49" s="46">
        <v>110</v>
      </c>
      <c r="V49" s="47"/>
      <c r="W49" s="48"/>
      <c r="X49" s="45"/>
      <c r="Y49" s="46"/>
      <c r="Z49" s="46"/>
      <c r="AA49" s="46"/>
      <c r="AB49" s="46"/>
      <c r="AC49" s="47"/>
      <c r="AD49" s="45"/>
      <c r="AE49" s="46">
        <v>25</v>
      </c>
      <c r="AF49" s="46"/>
      <c r="AG49" s="46"/>
      <c r="AH49" s="47"/>
      <c r="AI49" s="43">
        <f t="shared" si="6"/>
        <v>270</v>
      </c>
      <c r="AK49" s="38" t="s">
        <v>8</v>
      </c>
      <c r="AL49" s="53">
        <v>136</v>
      </c>
      <c r="AM49" s="46">
        <v>90</v>
      </c>
      <c r="AN49" s="47"/>
      <c r="AO49" s="83"/>
      <c r="AP49" s="83"/>
      <c r="AQ49" s="83"/>
      <c r="AR49" s="48"/>
      <c r="AS49" s="45"/>
      <c r="AT49" s="46"/>
      <c r="AU49" s="46">
        <v>16</v>
      </c>
      <c r="AV49" s="46"/>
      <c r="AW49" s="46"/>
      <c r="AX49" s="47"/>
      <c r="AY49" s="45"/>
      <c r="AZ49" s="46"/>
      <c r="BA49" s="46"/>
      <c r="BB49" s="46"/>
      <c r="BC49" s="47"/>
      <c r="BD49" s="43">
        <f t="shared" si="4"/>
        <v>242</v>
      </c>
      <c r="BF49" s="38" t="s">
        <v>8</v>
      </c>
      <c r="BG49" s="53">
        <v>135</v>
      </c>
      <c r="BH49" s="46">
        <v>110</v>
      </c>
      <c r="BI49" s="47"/>
      <c r="BJ49" s="48"/>
      <c r="BK49" s="45"/>
      <c r="BL49" s="46"/>
      <c r="BM49" s="46"/>
      <c r="BN49" s="46"/>
      <c r="BO49" s="46"/>
      <c r="BP49" s="47"/>
      <c r="BQ49" s="45"/>
      <c r="BR49" s="46">
        <v>25</v>
      </c>
      <c r="BS49" s="46"/>
      <c r="BT49" s="46"/>
      <c r="BU49" s="47"/>
      <c r="BV49" s="43">
        <f t="shared" si="7"/>
        <v>270</v>
      </c>
    </row>
    <row r="50" spans="1:74" ht="15.75">
      <c r="A50" s="3" t="s">
        <v>9</v>
      </c>
      <c r="B50" s="45"/>
      <c r="C50" s="46"/>
      <c r="D50" s="47"/>
      <c r="E50" s="48"/>
      <c r="F50" s="45"/>
      <c r="G50" s="46"/>
      <c r="H50" s="46"/>
      <c r="I50" s="46"/>
      <c r="J50" s="46"/>
      <c r="K50" s="47"/>
      <c r="L50" s="45"/>
      <c r="M50" s="46"/>
      <c r="N50" s="46"/>
      <c r="O50" s="46"/>
      <c r="P50" s="47"/>
      <c r="Q50" s="43">
        <f t="shared" si="5"/>
        <v>0</v>
      </c>
      <c r="S50" s="37" t="s">
        <v>9</v>
      </c>
      <c r="T50" s="53"/>
      <c r="U50" s="46"/>
      <c r="V50" s="47"/>
      <c r="W50" s="48"/>
      <c r="X50" s="45"/>
      <c r="Y50" s="46"/>
      <c r="Z50" s="46"/>
      <c r="AA50" s="46"/>
      <c r="AB50" s="46"/>
      <c r="AC50" s="47"/>
      <c r="AD50" s="45"/>
      <c r="AE50" s="46"/>
      <c r="AF50" s="46"/>
      <c r="AG50" s="46"/>
      <c r="AH50" s="47"/>
      <c r="AI50" s="43">
        <f t="shared" si="6"/>
        <v>0</v>
      </c>
      <c r="AK50" s="37" t="s">
        <v>9</v>
      </c>
      <c r="AL50" s="53"/>
      <c r="AM50" s="46"/>
      <c r="AN50" s="47"/>
      <c r="AO50" s="83"/>
      <c r="AP50" s="83"/>
      <c r="AQ50" s="83"/>
      <c r="AR50" s="48"/>
      <c r="AS50" s="45"/>
      <c r="AT50" s="46"/>
      <c r="AU50" s="46"/>
      <c r="AV50" s="46"/>
      <c r="AW50" s="46"/>
      <c r="AX50" s="47"/>
      <c r="AY50" s="45"/>
      <c r="AZ50" s="46"/>
      <c r="BA50" s="46"/>
      <c r="BB50" s="46"/>
      <c r="BC50" s="47"/>
      <c r="BD50" s="43">
        <f t="shared" si="4"/>
        <v>0</v>
      </c>
      <c r="BF50" s="37" t="s">
        <v>9</v>
      </c>
      <c r="BG50" s="53"/>
      <c r="BH50" s="46"/>
      <c r="BI50" s="47"/>
      <c r="BJ50" s="48"/>
      <c r="BK50" s="45"/>
      <c r="BL50" s="46">
        <v>8</v>
      </c>
      <c r="BM50" s="46"/>
      <c r="BN50" s="46"/>
      <c r="BO50" s="46"/>
      <c r="BP50" s="47"/>
      <c r="BQ50" s="45"/>
      <c r="BR50" s="46"/>
      <c r="BS50" s="46"/>
      <c r="BT50" s="46"/>
      <c r="BU50" s="47"/>
      <c r="BV50" s="43">
        <f t="shared" si="7"/>
        <v>8</v>
      </c>
    </row>
    <row r="51" spans="1:74" ht="15.75">
      <c r="A51" s="3" t="s">
        <v>10</v>
      </c>
      <c r="B51" s="45"/>
      <c r="C51" s="46"/>
      <c r="D51" s="47"/>
      <c r="E51" s="48"/>
      <c r="F51" s="45"/>
      <c r="G51" s="46"/>
      <c r="H51" s="46"/>
      <c r="I51" s="46"/>
      <c r="J51" s="46"/>
      <c r="K51" s="47"/>
      <c r="L51" s="45"/>
      <c r="M51" s="46"/>
      <c r="N51" s="46"/>
      <c r="O51" s="46"/>
      <c r="P51" s="47"/>
      <c r="Q51" s="43">
        <f t="shared" si="5"/>
        <v>0</v>
      </c>
      <c r="S51" s="37" t="s">
        <v>10</v>
      </c>
      <c r="T51" s="53"/>
      <c r="U51" s="46"/>
      <c r="V51" s="47"/>
      <c r="W51" s="48"/>
      <c r="X51" s="45"/>
      <c r="Y51" s="46"/>
      <c r="Z51" s="46"/>
      <c r="AA51" s="46"/>
      <c r="AB51" s="46"/>
      <c r="AC51" s="47"/>
      <c r="AD51" s="45"/>
      <c r="AE51" s="46"/>
      <c r="AF51" s="46"/>
      <c r="AG51" s="46"/>
      <c r="AH51" s="47"/>
      <c r="AI51" s="43">
        <f t="shared" si="6"/>
        <v>0</v>
      </c>
      <c r="AK51" s="37" t="s">
        <v>10</v>
      </c>
      <c r="AL51" s="53"/>
      <c r="AM51" s="46"/>
      <c r="AN51" s="47"/>
      <c r="AO51" s="83"/>
      <c r="AP51" s="83"/>
      <c r="AQ51" s="83"/>
      <c r="AR51" s="48"/>
      <c r="AS51" s="45"/>
      <c r="AT51" s="46"/>
      <c r="AU51" s="46"/>
      <c r="AV51" s="46"/>
      <c r="AW51" s="46"/>
      <c r="AX51" s="47"/>
      <c r="AY51" s="45"/>
      <c r="AZ51" s="46"/>
      <c r="BA51" s="46"/>
      <c r="BB51" s="46"/>
      <c r="BC51" s="47"/>
      <c r="BD51" s="43">
        <f t="shared" si="4"/>
        <v>0</v>
      </c>
      <c r="BF51" s="37" t="s">
        <v>10</v>
      </c>
      <c r="BG51" s="53"/>
      <c r="BH51" s="46"/>
      <c r="BI51" s="47"/>
      <c r="BJ51" s="48"/>
      <c r="BK51" s="45"/>
      <c r="BL51" s="46"/>
      <c r="BM51" s="46"/>
      <c r="BN51" s="46"/>
      <c r="BO51" s="46"/>
      <c r="BP51" s="47"/>
      <c r="BQ51" s="45"/>
      <c r="BR51" s="46"/>
      <c r="BS51" s="46"/>
      <c r="BT51" s="46"/>
      <c r="BU51" s="47"/>
      <c r="BV51" s="43">
        <f t="shared" si="7"/>
        <v>0</v>
      </c>
    </row>
    <row r="52" spans="1:74" ht="15.75">
      <c r="A52" s="3" t="s">
        <v>11</v>
      </c>
      <c r="B52" s="45"/>
      <c r="C52" s="46"/>
      <c r="D52" s="47"/>
      <c r="E52" s="48"/>
      <c r="F52" s="45"/>
      <c r="G52" s="46"/>
      <c r="H52" s="46"/>
      <c r="I52" s="46"/>
      <c r="J52" s="46"/>
      <c r="K52" s="47"/>
      <c r="L52" s="45"/>
      <c r="M52" s="46">
        <v>59</v>
      </c>
      <c r="N52" s="46"/>
      <c r="O52" s="46"/>
      <c r="P52" s="47"/>
      <c r="Q52" s="43">
        <f t="shared" si="5"/>
        <v>59</v>
      </c>
      <c r="S52" s="37" t="s">
        <v>11</v>
      </c>
      <c r="T52" s="53"/>
      <c r="U52" s="46"/>
      <c r="V52" s="47"/>
      <c r="W52" s="48"/>
      <c r="X52" s="45"/>
      <c r="Y52" s="46"/>
      <c r="Z52" s="46"/>
      <c r="AA52" s="46"/>
      <c r="AB52" s="46"/>
      <c r="AC52" s="47"/>
      <c r="AD52" s="45"/>
      <c r="AE52" s="46">
        <v>66</v>
      </c>
      <c r="AF52" s="46"/>
      <c r="AG52" s="46"/>
      <c r="AH52" s="47"/>
      <c r="AI52" s="43">
        <f t="shared" si="6"/>
        <v>66</v>
      </c>
      <c r="AK52" s="37" t="s">
        <v>11</v>
      </c>
      <c r="AL52" s="53"/>
      <c r="AM52" s="46"/>
      <c r="AN52" s="47"/>
      <c r="AO52" s="83"/>
      <c r="AP52" s="83"/>
      <c r="AQ52" s="83"/>
      <c r="AR52" s="48"/>
      <c r="AS52" s="45"/>
      <c r="AT52" s="46"/>
      <c r="AU52" s="46">
        <v>4.8</v>
      </c>
      <c r="AV52" s="46"/>
      <c r="AW52" s="46"/>
      <c r="AX52" s="47"/>
      <c r="AY52" s="45"/>
      <c r="AZ52" s="46">
        <v>59</v>
      </c>
      <c r="BA52" s="46"/>
      <c r="BB52" s="46"/>
      <c r="BC52" s="47"/>
      <c r="BD52" s="43">
        <f t="shared" si="4"/>
        <v>63.8</v>
      </c>
      <c r="BF52" s="37" t="s">
        <v>11</v>
      </c>
      <c r="BG52" s="53"/>
      <c r="BH52" s="46"/>
      <c r="BI52" s="47"/>
      <c r="BJ52" s="48"/>
      <c r="BK52" s="45"/>
      <c r="BL52" s="46"/>
      <c r="BM52" s="46"/>
      <c r="BN52" s="46"/>
      <c r="BO52" s="46"/>
      <c r="BP52" s="47"/>
      <c r="BQ52" s="45"/>
      <c r="BR52" s="46">
        <v>66</v>
      </c>
      <c r="BS52" s="46"/>
      <c r="BT52" s="46"/>
      <c r="BU52" s="47"/>
      <c r="BV52" s="43">
        <f t="shared" si="7"/>
        <v>66</v>
      </c>
    </row>
    <row r="53" spans="1:74" ht="15.75">
      <c r="A53" s="3" t="s">
        <v>12</v>
      </c>
      <c r="B53" s="45"/>
      <c r="C53" s="46"/>
      <c r="D53" s="47">
        <v>10.6</v>
      </c>
      <c r="E53" s="48"/>
      <c r="F53" s="45"/>
      <c r="G53" s="46"/>
      <c r="H53" s="46"/>
      <c r="I53" s="46"/>
      <c r="J53" s="46"/>
      <c r="K53" s="47"/>
      <c r="L53" s="45"/>
      <c r="M53" s="46"/>
      <c r="N53" s="46"/>
      <c r="O53" s="46"/>
      <c r="P53" s="47"/>
      <c r="Q53" s="43">
        <f t="shared" si="5"/>
        <v>10.6</v>
      </c>
      <c r="S53" s="37" t="s">
        <v>12</v>
      </c>
      <c r="T53" s="53"/>
      <c r="U53" s="46"/>
      <c r="V53" s="47">
        <v>10.6</v>
      </c>
      <c r="W53" s="48"/>
      <c r="X53" s="45"/>
      <c r="Y53" s="46"/>
      <c r="Z53" s="46"/>
      <c r="AA53" s="46"/>
      <c r="AB53" s="46"/>
      <c r="AC53" s="47"/>
      <c r="AD53" s="45"/>
      <c r="AE53" s="46"/>
      <c r="AF53" s="46"/>
      <c r="AG53" s="46"/>
      <c r="AH53" s="47"/>
      <c r="AI53" s="43">
        <f t="shared" si="6"/>
        <v>10.6</v>
      </c>
      <c r="AK53" s="37" t="s">
        <v>12</v>
      </c>
      <c r="AL53" s="53"/>
      <c r="AM53" s="46"/>
      <c r="AN53" s="47">
        <v>10.6</v>
      </c>
      <c r="AO53" s="83"/>
      <c r="AP53" s="83"/>
      <c r="AQ53" s="83"/>
      <c r="AR53" s="48"/>
      <c r="AS53" s="45"/>
      <c r="AT53" s="46"/>
      <c r="AU53" s="46"/>
      <c r="AV53" s="46"/>
      <c r="AW53" s="46"/>
      <c r="AX53" s="47"/>
      <c r="AY53" s="45"/>
      <c r="AZ53" s="46"/>
      <c r="BA53" s="46"/>
      <c r="BB53" s="46"/>
      <c r="BC53" s="47"/>
      <c r="BD53" s="43">
        <f t="shared" si="4"/>
        <v>10.6</v>
      </c>
      <c r="BF53" s="37" t="s">
        <v>12</v>
      </c>
      <c r="BG53" s="53"/>
      <c r="BH53" s="46"/>
      <c r="BI53" s="47">
        <v>10.6</v>
      </c>
      <c r="BJ53" s="48"/>
      <c r="BK53" s="45"/>
      <c r="BL53" s="46"/>
      <c r="BM53" s="46"/>
      <c r="BN53" s="46"/>
      <c r="BO53" s="46"/>
      <c r="BP53" s="47"/>
      <c r="BQ53" s="45"/>
      <c r="BR53" s="46"/>
      <c r="BS53" s="46"/>
      <c r="BT53" s="46"/>
      <c r="BU53" s="47"/>
      <c r="BV53" s="43">
        <f t="shared" si="7"/>
        <v>10.6</v>
      </c>
    </row>
    <row r="54" spans="1:74" ht="15.75">
      <c r="A54" s="3" t="s">
        <v>20</v>
      </c>
      <c r="B54" s="45"/>
      <c r="C54" s="46"/>
      <c r="D54" s="47"/>
      <c r="E54" s="48"/>
      <c r="F54" s="45"/>
      <c r="G54" s="46"/>
      <c r="H54" s="46"/>
      <c r="I54" s="46"/>
      <c r="J54" s="46"/>
      <c r="K54" s="47"/>
      <c r="L54" s="45"/>
      <c r="M54" s="46"/>
      <c r="N54" s="46"/>
      <c r="O54" s="46"/>
      <c r="P54" s="47"/>
      <c r="Q54" s="43">
        <f t="shared" si="5"/>
        <v>0</v>
      </c>
      <c r="S54" s="37" t="s">
        <v>20</v>
      </c>
      <c r="T54" s="53"/>
      <c r="U54" s="46"/>
      <c r="V54" s="47"/>
      <c r="W54" s="48"/>
      <c r="X54" s="45"/>
      <c r="Y54" s="46"/>
      <c r="Z54" s="46"/>
      <c r="AA54" s="46"/>
      <c r="AB54" s="46"/>
      <c r="AC54" s="47"/>
      <c r="AD54" s="45"/>
      <c r="AE54" s="46"/>
      <c r="AF54" s="46"/>
      <c r="AG54" s="46"/>
      <c r="AH54" s="47"/>
      <c r="AI54" s="43">
        <f t="shared" si="6"/>
        <v>0</v>
      </c>
      <c r="AK54" s="37" t="s">
        <v>20</v>
      </c>
      <c r="AL54" s="53"/>
      <c r="AM54" s="46"/>
      <c r="AN54" s="47"/>
      <c r="AO54" s="83"/>
      <c r="AP54" s="83"/>
      <c r="AQ54" s="83"/>
      <c r="AR54" s="48"/>
      <c r="AS54" s="45"/>
      <c r="AT54" s="46"/>
      <c r="AU54" s="46"/>
      <c r="AV54" s="46">
        <v>2.6</v>
      </c>
      <c r="AW54" s="46"/>
      <c r="AX54" s="47"/>
      <c r="AY54" s="45"/>
      <c r="AZ54" s="46"/>
      <c r="BA54" s="46"/>
      <c r="BB54" s="46"/>
      <c r="BC54" s="47"/>
      <c r="BD54" s="43">
        <f t="shared" si="4"/>
        <v>2.6</v>
      </c>
      <c r="BF54" s="37" t="s">
        <v>20</v>
      </c>
      <c r="BG54" s="53"/>
      <c r="BH54" s="46"/>
      <c r="BI54" s="47"/>
      <c r="BJ54" s="48"/>
      <c r="BK54" s="45"/>
      <c r="BL54" s="46"/>
      <c r="BM54" s="46">
        <v>1.9</v>
      </c>
      <c r="BN54" s="46"/>
      <c r="BO54" s="46"/>
      <c r="BP54" s="47"/>
      <c r="BQ54" s="45"/>
      <c r="BR54" s="46"/>
      <c r="BS54" s="46"/>
      <c r="BT54" s="46"/>
      <c r="BU54" s="47"/>
      <c r="BV54" s="43">
        <f t="shared" si="7"/>
        <v>1.9</v>
      </c>
    </row>
    <row r="55" spans="1:74" ht="15.75">
      <c r="A55" s="3" t="s">
        <v>21</v>
      </c>
      <c r="B55" s="45">
        <v>22.8</v>
      </c>
      <c r="C55" s="46"/>
      <c r="D55" s="47"/>
      <c r="E55" s="48"/>
      <c r="F55" s="45"/>
      <c r="G55" s="46"/>
      <c r="H55" s="46"/>
      <c r="I55" s="46"/>
      <c r="J55" s="46"/>
      <c r="K55" s="47"/>
      <c r="L55" s="45"/>
      <c r="M55" s="46"/>
      <c r="N55" s="46"/>
      <c r="O55" s="46"/>
      <c r="P55" s="47"/>
      <c r="Q55" s="43">
        <f t="shared" si="5"/>
        <v>22.8</v>
      </c>
      <c r="S55" s="37" t="s">
        <v>21</v>
      </c>
      <c r="T55" s="53">
        <v>18</v>
      </c>
      <c r="U55" s="46"/>
      <c r="V55" s="47"/>
      <c r="W55" s="48"/>
      <c r="X55" s="45"/>
      <c r="Y55" s="46"/>
      <c r="Z55" s="46"/>
      <c r="AA55" s="46"/>
      <c r="AB55" s="46"/>
      <c r="AC55" s="47"/>
      <c r="AD55" s="45"/>
      <c r="AE55" s="46"/>
      <c r="AF55" s="46"/>
      <c r="AG55" s="46"/>
      <c r="AH55" s="47"/>
      <c r="AI55" s="43">
        <f t="shared" si="6"/>
        <v>18</v>
      </c>
      <c r="AK55" s="37" t="s">
        <v>21</v>
      </c>
      <c r="AL55" s="53">
        <v>23</v>
      </c>
      <c r="AM55" s="46"/>
      <c r="AN55" s="47"/>
      <c r="AO55" s="83"/>
      <c r="AP55" s="83"/>
      <c r="AQ55" s="83"/>
      <c r="AR55" s="48"/>
      <c r="AS55" s="45"/>
      <c r="AT55" s="46">
        <v>7.3</v>
      </c>
      <c r="AU55" s="46"/>
      <c r="AV55" s="46"/>
      <c r="AW55" s="46"/>
      <c r="AX55" s="47"/>
      <c r="AY55" s="45"/>
      <c r="AZ55" s="46"/>
      <c r="BA55" s="46"/>
      <c r="BB55" s="46"/>
      <c r="BC55" s="47"/>
      <c r="BD55" s="43">
        <f t="shared" si="4"/>
        <v>30.3</v>
      </c>
      <c r="BF55" s="37" t="s">
        <v>21</v>
      </c>
      <c r="BG55" s="53">
        <v>18</v>
      </c>
      <c r="BH55" s="46"/>
      <c r="BI55" s="47"/>
      <c r="BJ55" s="48"/>
      <c r="BK55" s="45"/>
      <c r="BL55" s="46"/>
      <c r="BM55" s="46"/>
      <c r="BN55" s="46">
        <v>54</v>
      </c>
      <c r="BO55" s="46"/>
      <c r="BP55" s="47"/>
      <c r="BQ55" s="45"/>
      <c r="BR55" s="46"/>
      <c r="BS55" s="46"/>
      <c r="BT55" s="46"/>
      <c r="BU55" s="47"/>
      <c r="BV55" s="43">
        <f t="shared" si="7"/>
        <v>72</v>
      </c>
    </row>
    <row r="56" spans="1:74" ht="15.75">
      <c r="A56" s="3" t="s">
        <v>22</v>
      </c>
      <c r="B56" s="45"/>
      <c r="C56" s="46"/>
      <c r="D56" s="47"/>
      <c r="E56" s="48"/>
      <c r="F56" s="45"/>
      <c r="G56" s="46">
        <v>7.2</v>
      </c>
      <c r="H56" s="46"/>
      <c r="I56" s="46"/>
      <c r="J56" s="46"/>
      <c r="K56" s="47"/>
      <c r="L56" s="45"/>
      <c r="M56" s="46"/>
      <c r="N56" s="46"/>
      <c r="O56" s="46"/>
      <c r="P56" s="47"/>
      <c r="Q56" s="43">
        <f t="shared" si="5"/>
        <v>7.2</v>
      </c>
      <c r="S56" s="37" t="s">
        <v>22</v>
      </c>
      <c r="T56" s="53"/>
      <c r="U56" s="46"/>
      <c r="V56" s="47"/>
      <c r="W56" s="48"/>
      <c r="X56" s="45"/>
      <c r="Y56" s="46">
        <v>14.4</v>
      </c>
      <c r="Z56" s="46"/>
      <c r="AA56" s="46"/>
      <c r="AB56" s="46"/>
      <c r="AC56" s="47"/>
      <c r="AD56" s="45"/>
      <c r="AE56" s="46"/>
      <c r="AF56" s="46"/>
      <c r="AG56" s="46"/>
      <c r="AH56" s="47"/>
      <c r="AI56" s="43">
        <f t="shared" si="6"/>
        <v>14.4</v>
      </c>
      <c r="AK56" s="37" t="s">
        <v>22</v>
      </c>
      <c r="AL56" s="53"/>
      <c r="AM56" s="46"/>
      <c r="AN56" s="47"/>
      <c r="AO56" s="83"/>
      <c r="AP56" s="83"/>
      <c r="AQ56" s="83"/>
      <c r="AR56" s="48"/>
      <c r="AS56" s="45"/>
      <c r="AT56" s="46"/>
      <c r="AU56" s="46"/>
      <c r="AV56" s="46"/>
      <c r="AW56" s="46"/>
      <c r="AX56" s="47"/>
      <c r="AY56" s="45"/>
      <c r="AZ56" s="46"/>
      <c r="BA56" s="46"/>
      <c r="BB56" s="46"/>
      <c r="BC56" s="47"/>
      <c r="BD56" s="43">
        <f t="shared" si="4"/>
        <v>0</v>
      </c>
      <c r="BF56" s="37" t="s">
        <v>22</v>
      </c>
      <c r="BG56" s="53"/>
      <c r="BH56" s="46"/>
      <c r="BI56" s="47"/>
      <c r="BJ56" s="48"/>
      <c r="BK56" s="45"/>
      <c r="BL56" s="46"/>
      <c r="BM56" s="46"/>
      <c r="BN56" s="46"/>
      <c r="BO56" s="46"/>
      <c r="BP56" s="47"/>
      <c r="BQ56" s="45"/>
      <c r="BR56" s="46"/>
      <c r="BS56" s="46"/>
      <c r="BT56" s="46"/>
      <c r="BU56" s="47"/>
      <c r="BV56" s="43">
        <f t="shared" si="7"/>
        <v>0</v>
      </c>
    </row>
    <row r="57" spans="1:74" ht="15.75">
      <c r="A57" s="3" t="s">
        <v>23</v>
      </c>
      <c r="B57" s="45">
        <v>3.6</v>
      </c>
      <c r="C57" s="46">
        <v>6</v>
      </c>
      <c r="D57" s="47"/>
      <c r="E57" s="48"/>
      <c r="F57" s="45"/>
      <c r="G57" s="46"/>
      <c r="H57" s="46"/>
      <c r="I57" s="46">
        <v>8</v>
      </c>
      <c r="J57" s="46"/>
      <c r="K57" s="47"/>
      <c r="L57" s="45"/>
      <c r="M57" s="46"/>
      <c r="N57" s="46">
        <v>6</v>
      </c>
      <c r="O57" s="46"/>
      <c r="P57" s="47"/>
      <c r="Q57" s="43">
        <f t="shared" si="5"/>
        <v>23.6</v>
      </c>
      <c r="S57" s="37" t="s">
        <v>23</v>
      </c>
      <c r="T57" s="53">
        <v>3.6</v>
      </c>
      <c r="U57" s="46">
        <v>6</v>
      </c>
      <c r="V57" s="47"/>
      <c r="W57" s="48"/>
      <c r="X57" s="45"/>
      <c r="Y57" s="46"/>
      <c r="Z57" s="46"/>
      <c r="AA57" s="46">
        <v>8</v>
      </c>
      <c r="AB57" s="46"/>
      <c r="AC57" s="47"/>
      <c r="AD57" s="45"/>
      <c r="AE57" s="46"/>
      <c r="AF57" s="46">
        <v>6</v>
      </c>
      <c r="AG57" s="46"/>
      <c r="AH57" s="47"/>
      <c r="AI57" s="43">
        <f t="shared" si="6"/>
        <v>23.6</v>
      </c>
      <c r="AK57" s="37" t="s">
        <v>23</v>
      </c>
      <c r="AL57" s="53">
        <v>3.6</v>
      </c>
      <c r="AM57" s="46">
        <v>6</v>
      </c>
      <c r="AN57" s="47"/>
      <c r="AO57" s="83"/>
      <c r="AP57" s="83"/>
      <c r="AQ57" s="83"/>
      <c r="AR57" s="48"/>
      <c r="AS57" s="45"/>
      <c r="AT57" s="46"/>
      <c r="AU57" s="46"/>
      <c r="AV57" s="46"/>
      <c r="AW57" s="46">
        <v>8</v>
      </c>
      <c r="AX57" s="47"/>
      <c r="AY57" s="45"/>
      <c r="AZ57" s="46"/>
      <c r="BA57" s="46">
        <v>6</v>
      </c>
      <c r="BB57" s="46"/>
      <c r="BC57" s="47"/>
      <c r="BD57" s="43">
        <f t="shared" si="4"/>
        <v>23.6</v>
      </c>
      <c r="BF57" s="37" t="s">
        <v>23</v>
      </c>
      <c r="BG57" s="53">
        <v>3.6</v>
      </c>
      <c r="BH57" s="46">
        <v>6</v>
      </c>
      <c r="BI57" s="47"/>
      <c r="BJ57" s="48"/>
      <c r="BK57" s="45"/>
      <c r="BL57" s="46"/>
      <c r="BM57" s="46"/>
      <c r="BN57" s="46"/>
      <c r="BO57" s="46">
        <v>8</v>
      </c>
      <c r="BP57" s="47"/>
      <c r="BQ57" s="45"/>
      <c r="BR57" s="46"/>
      <c r="BS57" s="46">
        <v>6</v>
      </c>
      <c r="BT57" s="46"/>
      <c r="BU57" s="47"/>
      <c r="BV57" s="43">
        <f t="shared" si="7"/>
        <v>23.6</v>
      </c>
    </row>
    <row r="58" spans="1:74" ht="15.75">
      <c r="A58" s="3" t="s">
        <v>24</v>
      </c>
      <c r="B58" s="45"/>
      <c r="C58" s="46"/>
      <c r="D58" s="47"/>
      <c r="E58" s="48"/>
      <c r="F58" s="45"/>
      <c r="G58" s="46"/>
      <c r="H58" s="46"/>
      <c r="I58" s="46">
        <v>18</v>
      </c>
      <c r="J58" s="46"/>
      <c r="K58" s="47"/>
      <c r="L58" s="45"/>
      <c r="M58" s="46"/>
      <c r="N58" s="46"/>
      <c r="O58" s="46"/>
      <c r="P58" s="47"/>
      <c r="Q58" s="43">
        <f t="shared" si="5"/>
        <v>18</v>
      </c>
      <c r="S58" s="37" t="s">
        <v>24</v>
      </c>
      <c r="T58" s="53"/>
      <c r="U58" s="46"/>
      <c r="V58" s="47"/>
      <c r="W58" s="48"/>
      <c r="X58" s="45"/>
      <c r="Y58" s="46"/>
      <c r="Z58" s="46"/>
      <c r="AA58" s="46">
        <v>18</v>
      </c>
      <c r="AB58" s="46"/>
      <c r="AC58" s="47"/>
      <c r="AD58" s="45"/>
      <c r="AE58" s="46"/>
      <c r="AF58" s="46"/>
      <c r="AG58" s="46"/>
      <c r="AH58" s="47"/>
      <c r="AI58" s="43">
        <f t="shared" si="6"/>
        <v>18</v>
      </c>
      <c r="AK58" s="37" t="s">
        <v>24</v>
      </c>
      <c r="AL58" s="53"/>
      <c r="AM58" s="46"/>
      <c r="AN58" s="47"/>
      <c r="AO58" s="83"/>
      <c r="AP58" s="83"/>
      <c r="AQ58" s="83"/>
      <c r="AR58" s="48"/>
      <c r="AS58" s="45"/>
      <c r="AT58" s="46"/>
      <c r="AU58" s="46"/>
      <c r="AV58" s="46"/>
      <c r="AW58" s="46">
        <v>18</v>
      </c>
      <c r="AX58" s="47"/>
      <c r="AY58" s="45"/>
      <c r="AZ58" s="46"/>
      <c r="BA58" s="46"/>
      <c r="BB58" s="46"/>
      <c r="BC58" s="47"/>
      <c r="BD58" s="43">
        <f t="shared" si="4"/>
        <v>18</v>
      </c>
      <c r="BF58" s="37" t="s">
        <v>24</v>
      </c>
      <c r="BG58" s="53"/>
      <c r="BH58" s="46"/>
      <c r="BI58" s="47"/>
      <c r="BJ58" s="48"/>
      <c r="BK58" s="45"/>
      <c r="BL58" s="46"/>
      <c r="BM58" s="46"/>
      <c r="BN58" s="46"/>
      <c r="BO58" s="46">
        <v>18</v>
      </c>
      <c r="BP58" s="47"/>
      <c r="BQ58" s="45"/>
      <c r="BR58" s="46"/>
      <c r="BS58" s="46"/>
      <c r="BT58" s="46"/>
      <c r="BU58" s="47"/>
      <c r="BV58" s="43">
        <f t="shared" si="7"/>
        <v>18</v>
      </c>
    </row>
    <row r="59" spans="1:74" ht="15.75">
      <c r="A59" s="3" t="s">
        <v>25</v>
      </c>
      <c r="B59" s="45"/>
      <c r="C59" s="46"/>
      <c r="D59" s="47"/>
      <c r="E59" s="48">
        <v>180</v>
      </c>
      <c r="F59" s="45"/>
      <c r="G59" s="46"/>
      <c r="H59" s="46"/>
      <c r="I59" s="46"/>
      <c r="J59" s="46"/>
      <c r="K59" s="47"/>
      <c r="L59" s="45"/>
      <c r="M59" s="46"/>
      <c r="N59" s="46"/>
      <c r="O59" s="46"/>
      <c r="P59" s="47"/>
      <c r="Q59" s="43">
        <f t="shared" si="5"/>
        <v>180</v>
      </c>
      <c r="S59" s="37" t="s">
        <v>25</v>
      </c>
      <c r="T59" s="53"/>
      <c r="U59" s="46"/>
      <c r="V59" s="47"/>
      <c r="W59" s="48">
        <v>180</v>
      </c>
      <c r="X59" s="45"/>
      <c r="Y59" s="46"/>
      <c r="Z59" s="46"/>
      <c r="AA59" s="46"/>
      <c r="AB59" s="46"/>
      <c r="AC59" s="47"/>
      <c r="AD59" s="45"/>
      <c r="AE59" s="46"/>
      <c r="AF59" s="46"/>
      <c r="AG59" s="46"/>
      <c r="AH59" s="47"/>
      <c r="AI59" s="43">
        <f t="shared" si="6"/>
        <v>180</v>
      </c>
      <c r="AK59" s="37" t="s">
        <v>25</v>
      </c>
      <c r="AL59" s="53"/>
      <c r="AM59" s="46"/>
      <c r="AN59" s="47"/>
      <c r="AO59" s="83"/>
      <c r="AP59" s="83"/>
      <c r="AQ59" s="83"/>
      <c r="AR59" s="48">
        <v>180</v>
      </c>
      <c r="AS59" s="45"/>
      <c r="AT59" s="46"/>
      <c r="AU59" s="46"/>
      <c r="AV59" s="46"/>
      <c r="AW59" s="46"/>
      <c r="AX59" s="47"/>
      <c r="AY59" s="45"/>
      <c r="AZ59" s="46"/>
      <c r="BA59" s="46"/>
      <c r="BB59" s="46"/>
      <c r="BC59" s="47"/>
      <c r="BD59" s="43">
        <f t="shared" si="4"/>
        <v>180</v>
      </c>
      <c r="BF59" s="37" t="s">
        <v>25</v>
      </c>
      <c r="BG59" s="53"/>
      <c r="BH59" s="46"/>
      <c r="BI59" s="47"/>
      <c r="BJ59" s="48">
        <v>180</v>
      </c>
      <c r="BK59" s="45"/>
      <c r="BL59" s="46"/>
      <c r="BM59" s="46"/>
      <c r="BN59" s="46"/>
      <c r="BO59" s="46"/>
      <c r="BP59" s="47"/>
      <c r="BQ59" s="45"/>
      <c r="BR59" s="46"/>
      <c r="BS59" s="46"/>
      <c r="BT59" s="46"/>
      <c r="BU59" s="47"/>
      <c r="BV59" s="43">
        <f t="shared" si="7"/>
        <v>180</v>
      </c>
    </row>
    <row r="60" spans="1:74" ht="15.75">
      <c r="A60" s="3" t="s">
        <v>26</v>
      </c>
      <c r="B60" s="45"/>
      <c r="C60" s="46"/>
      <c r="D60" s="47"/>
      <c r="E60" s="48"/>
      <c r="F60" s="45"/>
      <c r="G60" s="46"/>
      <c r="H60" s="46"/>
      <c r="I60" s="46"/>
      <c r="J60" s="46"/>
      <c r="K60" s="47"/>
      <c r="L60" s="45"/>
      <c r="M60" s="46"/>
      <c r="N60" s="46">
        <v>8</v>
      </c>
      <c r="O60" s="46"/>
      <c r="P60" s="47"/>
      <c r="Q60" s="43">
        <f t="shared" si="5"/>
        <v>8</v>
      </c>
      <c r="S60" s="37" t="s">
        <v>26</v>
      </c>
      <c r="T60" s="53"/>
      <c r="U60" s="46"/>
      <c r="V60" s="47"/>
      <c r="W60" s="48"/>
      <c r="X60" s="45"/>
      <c r="Y60" s="46"/>
      <c r="Z60" s="46"/>
      <c r="AA60" s="46"/>
      <c r="AB60" s="46"/>
      <c r="AC60" s="47"/>
      <c r="AD60" s="45"/>
      <c r="AE60" s="46"/>
      <c r="AF60" s="46"/>
      <c r="AG60" s="46"/>
      <c r="AH60" s="47"/>
      <c r="AI60" s="43">
        <f t="shared" si="6"/>
        <v>0</v>
      </c>
      <c r="AK60" s="37" t="s">
        <v>26</v>
      </c>
      <c r="AL60" s="53"/>
      <c r="AM60" s="46"/>
      <c r="AN60" s="47"/>
      <c r="AO60" s="83"/>
      <c r="AP60" s="83"/>
      <c r="AQ60" s="83"/>
      <c r="AR60" s="48"/>
      <c r="AS60" s="45"/>
      <c r="AT60" s="46"/>
      <c r="AU60" s="46"/>
      <c r="AV60" s="46"/>
      <c r="AW60" s="46"/>
      <c r="AX60" s="47"/>
      <c r="AY60" s="45"/>
      <c r="AZ60" s="46"/>
      <c r="BA60" s="46">
        <v>8</v>
      </c>
      <c r="BB60" s="46"/>
      <c r="BC60" s="47"/>
      <c r="BD60" s="43">
        <f t="shared" si="4"/>
        <v>8</v>
      </c>
      <c r="BF60" s="37" t="s">
        <v>26</v>
      </c>
      <c r="BG60" s="53"/>
      <c r="BH60" s="46"/>
      <c r="BI60" s="47"/>
      <c r="BJ60" s="48"/>
      <c r="BK60" s="45"/>
      <c r="BL60" s="46"/>
      <c r="BM60" s="46"/>
      <c r="BN60" s="46"/>
      <c r="BO60" s="46"/>
      <c r="BP60" s="47"/>
      <c r="BQ60" s="45"/>
      <c r="BR60" s="46"/>
      <c r="BS60" s="46"/>
      <c r="BT60" s="46"/>
      <c r="BU60" s="47"/>
      <c r="BV60" s="43">
        <f t="shared" si="7"/>
        <v>0</v>
      </c>
    </row>
    <row r="61" spans="1:74" ht="15.75">
      <c r="A61" s="3" t="s">
        <v>27</v>
      </c>
      <c r="B61" s="45"/>
      <c r="C61" s="46"/>
      <c r="D61" s="47"/>
      <c r="E61" s="48"/>
      <c r="F61" s="45"/>
      <c r="G61" s="46">
        <v>72</v>
      </c>
      <c r="H61" s="46">
        <v>180</v>
      </c>
      <c r="I61" s="46"/>
      <c r="J61" s="46"/>
      <c r="K61" s="47"/>
      <c r="L61" s="45"/>
      <c r="M61" s="46"/>
      <c r="N61" s="46"/>
      <c r="O61" s="46"/>
      <c r="P61" s="47"/>
      <c r="Q61" s="43">
        <f t="shared" si="5"/>
        <v>252</v>
      </c>
      <c r="S61" s="37" t="s">
        <v>27</v>
      </c>
      <c r="T61" s="53"/>
      <c r="U61" s="46"/>
      <c r="V61" s="47"/>
      <c r="W61" s="48"/>
      <c r="X61" s="45"/>
      <c r="Y61" s="46"/>
      <c r="Z61" s="46">
        <v>255</v>
      </c>
      <c r="AA61" s="46"/>
      <c r="AB61" s="46"/>
      <c r="AC61" s="47"/>
      <c r="AD61" s="45"/>
      <c r="AE61" s="46"/>
      <c r="AF61" s="46"/>
      <c r="AG61" s="46"/>
      <c r="AH61" s="47"/>
      <c r="AI61" s="43">
        <f t="shared" si="6"/>
        <v>255</v>
      </c>
      <c r="AK61" s="37" t="s">
        <v>27</v>
      </c>
      <c r="AL61" s="53"/>
      <c r="AM61" s="46"/>
      <c r="AN61" s="47"/>
      <c r="AO61" s="83"/>
      <c r="AP61" s="83"/>
      <c r="AQ61" s="83"/>
      <c r="AR61" s="48"/>
      <c r="AS61" s="45"/>
      <c r="AT61" s="46">
        <v>72</v>
      </c>
      <c r="AU61" s="46"/>
      <c r="AV61" s="46"/>
      <c r="AW61" s="46"/>
      <c r="AX61" s="47"/>
      <c r="AY61" s="45"/>
      <c r="AZ61" s="46"/>
      <c r="BA61" s="46"/>
      <c r="BB61" s="46"/>
      <c r="BC61" s="47"/>
      <c r="BD61" s="43">
        <f t="shared" si="4"/>
        <v>72</v>
      </c>
      <c r="BF61" s="37" t="s">
        <v>27</v>
      </c>
      <c r="BG61" s="53"/>
      <c r="BH61" s="46"/>
      <c r="BI61" s="47"/>
      <c r="BJ61" s="48"/>
      <c r="BK61" s="45"/>
      <c r="BL61" s="46">
        <v>28.8</v>
      </c>
      <c r="BM61" s="46"/>
      <c r="BN61" s="46"/>
      <c r="BO61" s="46"/>
      <c r="BP61" s="47"/>
      <c r="BQ61" s="45"/>
      <c r="BR61" s="46"/>
      <c r="BS61" s="46"/>
      <c r="BT61" s="46"/>
      <c r="BU61" s="47"/>
      <c r="BV61" s="43">
        <f t="shared" si="7"/>
        <v>28.8</v>
      </c>
    </row>
    <row r="62" spans="1:74" ht="15.75">
      <c r="A62" s="3" t="s">
        <v>28</v>
      </c>
      <c r="B62" s="45"/>
      <c r="C62" s="46"/>
      <c r="D62" s="47"/>
      <c r="E62" s="48"/>
      <c r="F62" s="45">
        <v>64</v>
      </c>
      <c r="G62" s="46">
        <v>17.600000000000001</v>
      </c>
      <c r="H62" s="46">
        <v>16</v>
      </c>
      <c r="I62" s="46"/>
      <c r="J62" s="46"/>
      <c r="K62" s="47"/>
      <c r="L62" s="45">
        <v>64</v>
      </c>
      <c r="M62" s="46"/>
      <c r="N62" s="46"/>
      <c r="O62" s="46"/>
      <c r="P62" s="47"/>
      <c r="Q62" s="43">
        <f t="shared" si="5"/>
        <v>161.6</v>
      </c>
      <c r="S62" s="37" t="s">
        <v>28</v>
      </c>
      <c r="T62" s="53"/>
      <c r="U62" s="46"/>
      <c r="V62" s="47"/>
      <c r="W62" s="48"/>
      <c r="X62" s="45">
        <v>64</v>
      </c>
      <c r="Y62" s="46">
        <v>17</v>
      </c>
      <c r="Z62" s="46">
        <v>16</v>
      </c>
      <c r="AA62" s="46"/>
      <c r="AB62" s="46"/>
      <c r="AC62" s="47"/>
      <c r="AD62" s="45">
        <v>64</v>
      </c>
      <c r="AE62" s="46"/>
      <c r="AF62" s="46"/>
      <c r="AG62" s="46"/>
      <c r="AH62" s="47"/>
      <c r="AI62" s="43">
        <f t="shared" si="6"/>
        <v>161</v>
      </c>
      <c r="AK62" s="37" t="s">
        <v>28</v>
      </c>
      <c r="AL62" s="53"/>
      <c r="AM62" s="46"/>
      <c r="AN62" s="47"/>
      <c r="AO62" s="83"/>
      <c r="AP62" s="83"/>
      <c r="AQ62" s="83"/>
      <c r="AR62" s="48"/>
      <c r="AS62" s="45">
        <v>64</v>
      </c>
      <c r="AT62" s="46">
        <v>17.600000000000001</v>
      </c>
      <c r="AU62" s="46">
        <v>8</v>
      </c>
      <c r="AV62" s="46">
        <v>198.2</v>
      </c>
      <c r="AW62" s="46"/>
      <c r="AX62" s="47"/>
      <c r="AY62" s="45">
        <v>64</v>
      </c>
      <c r="AZ62" s="46"/>
      <c r="BA62" s="46"/>
      <c r="BB62" s="46"/>
      <c r="BC62" s="47"/>
      <c r="BD62" s="43">
        <f t="shared" si="4"/>
        <v>351.79999999999995</v>
      </c>
      <c r="BF62" s="37" t="s">
        <v>28</v>
      </c>
      <c r="BG62" s="53"/>
      <c r="BH62" s="46"/>
      <c r="BI62" s="47"/>
      <c r="BJ62" s="48"/>
      <c r="BK62" s="45">
        <v>64</v>
      </c>
      <c r="BL62" s="46">
        <v>66.7</v>
      </c>
      <c r="BM62" s="46">
        <v>20.6</v>
      </c>
      <c r="BN62" s="46"/>
      <c r="BO62" s="46"/>
      <c r="BP62" s="47"/>
      <c r="BQ62" s="45">
        <v>64</v>
      </c>
      <c r="BR62" s="46"/>
      <c r="BS62" s="46"/>
      <c r="BT62" s="46"/>
      <c r="BU62" s="47"/>
      <c r="BV62" s="43">
        <f t="shared" si="7"/>
        <v>215.29999999999998</v>
      </c>
    </row>
    <row r="63" spans="1:74" ht="15.75">
      <c r="A63" s="3" t="s">
        <v>29</v>
      </c>
      <c r="B63" s="45"/>
      <c r="C63" s="46"/>
      <c r="D63" s="47">
        <v>40</v>
      </c>
      <c r="E63" s="48"/>
      <c r="F63" s="45"/>
      <c r="G63" s="46"/>
      <c r="H63" s="46"/>
      <c r="I63" s="46"/>
      <c r="J63" s="46"/>
      <c r="K63" s="47"/>
      <c r="L63" s="45"/>
      <c r="M63" s="46"/>
      <c r="N63" s="46"/>
      <c r="O63" s="46"/>
      <c r="P63" s="47">
        <v>40</v>
      </c>
      <c r="Q63" s="43">
        <f t="shared" si="5"/>
        <v>80</v>
      </c>
      <c r="S63" s="37" t="s">
        <v>29</v>
      </c>
      <c r="T63" s="53"/>
      <c r="U63" s="46"/>
      <c r="V63" s="47">
        <v>40</v>
      </c>
      <c r="W63" s="48"/>
      <c r="X63" s="45"/>
      <c r="Y63" s="46"/>
      <c r="Z63" s="46">
        <v>3.2</v>
      </c>
      <c r="AA63" s="46"/>
      <c r="AB63" s="46"/>
      <c r="AC63" s="47"/>
      <c r="AD63" s="45"/>
      <c r="AE63" s="46"/>
      <c r="AF63" s="46"/>
      <c r="AG63" s="46"/>
      <c r="AH63" s="47">
        <v>40</v>
      </c>
      <c r="AI63" s="43">
        <f t="shared" si="6"/>
        <v>83.2</v>
      </c>
      <c r="AK63" s="37" t="s">
        <v>29</v>
      </c>
      <c r="AL63" s="53"/>
      <c r="AM63" s="46"/>
      <c r="AN63" s="47">
        <v>40</v>
      </c>
      <c r="AO63" s="83"/>
      <c r="AP63" s="83"/>
      <c r="AQ63" s="83"/>
      <c r="AR63" s="48"/>
      <c r="AS63" s="45"/>
      <c r="AT63" s="46"/>
      <c r="AU63" s="46">
        <v>14.4</v>
      </c>
      <c r="AV63" s="46"/>
      <c r="AW63" s="46"/>
      <c r="AX63" s="47"/>
      <c r="AY63" s="45"/>
      <c r="AZ63" s="46"/>
      <c r="BA63" s="46"/>
      <c r="BB63" s="46"/>
      <c r="BC63" s="47"/>
      <c r="BD63" s="43">
        <f t="shared" si="4"/>
        <v>54.4</v>
      </c>
      <c r="BF63" s="37" t="s">
        <v>29</v>
      </c>
      <c r="BG63" s="53"/>
      <c r="BH63" s="46"/>
      <c r="BI63" s="47">
        <v>40</v>
      </c>
      <c r="BJ63" s="48"/>
      <c r="BK63" s="45"/>
      <c r="BL63" s="46"/>
      <c r="BM63" s="46"/>
      <c r="BN63" s="46"/>
      <c r="BO63" s="46"/>
      <c r="BP63" s="47"/>
      <c r="BQ63" s="45"/>
      <c r="BR63" s="46"/>
      <c r="BS63" s="46"/>
      <c r="BT63" s="46"/>
      <c r="BU63" s="47">
        <v>40</v>
      </c>
      <c r="BV63" s="43">
        <f t="shared" si="7"/>
        <v>80</v>
      </c>
    </row>
    <row r="64" spans="1:74" ht="15.75">
      <c r="A64" s="3" t="s">
        <v>30</v>
      </c>
      <c r="B64" s="45"/>
      <c r="C64" s="46"/>
      <c r="D64" s="47"/>
      <c r="E64" s="48"/>
      <c r="F64" s="45"/>
      <c r="G64" s="46"/>
      <c r="H64" s="46"/>
      <c r="I64" s="46"/>
      <c r="J64" s="46">
        <v>40</v>
      </c>
      <c r="K64" s="47"/>
      <c r="L64" s="45"/>
      <c r="M64" s="46"/>
      <c r="N64" s="46"/>
      <c r="O64" s="46">
        <v>40</v>
      </c>
      <c r="P64" s="47"/>
      <c r="Q64" s="43">
        <f t="shared" si="5"/>
        <v>80</v>
      </c>
      <c r="S64" s="37" t="s">
        <v>30</v>
      </c>
      <c r="T64" s="53"/>
      <c r="U64" s="46"/>
      <c r="V64" s="47"/>
      <c r="W64" s="48"/>
      <c r="X64" s="45"/>
      <c r="Y64" s="46"/>
      <c r="Z64" s="46"/>
      <c r="AA64" s="46"/>
      <c r="AB64" s="46">
        <v>40</v>
      </c>
      <c r="AC64" s="47"/>
      <c r="AD64" s="45"/>
      <c r="AE64" s="46"/>
      <c r="AF64" s="46"/>
      <c r="AG64" s="46">
        <v>40</v>
      </c>
      <c r="AH64" s="47"/>
      <c r="AI64" s="43">
        <f t="shared" si="6"/>
        <v>80</v>
      </c>
      <c r="AK64" s="37" t="s">
        <v>30</v>
      </c>
      <c r="AL64" s="53"/>
      <c r="AM64" s="46"/>
      <c r="AN64" s="47"/>
      <c r="AO64" s="83"/>
      <c r="AP64" s="83"/>
      <c r="AQ64" s="83"/>
      <c r="AR64" s="48"/>
      <c r="AS64" s="45"/>
      <c r="AT64" s="46"/>
      <c r="AU64" s="46"/>
      <c r="AV64" s="46"/>
      <c r="AW64" s="46"/>
      <c r="AX64" s="47">
        <v>40</v>
      </c>
      <c r="AY64" s="45"/>
      <c r="AZ64" s="46"/>
      <c r="BA64" s="46"/>
      <c r="BB64" s="46">
        <v>40</v>
      </c>
      <c r="BC64" s="47"/>
      <c r="BD64" s="43">
        <f t="shared" si="4"/>
        <v>80</v>
      </c>
      <c r="BF64" s="37" t="s">
        <v>30</v>
      </c>
      <c r="BG64" s="53"/>
      <c r="BH64" s="46"/>
      <c r="BI64" s="47"/>
      <c r="BJ64" s="48"/>
      <c r="BK64" s="45"/>
      <c r="BL64" s="46"/>
      <c r="BM64" s="46"/>
      <c r="BN64" s="46"/>
      <c r="BO64" s="46"/>
      <c r="BP64" s="47">
        <v>40</v>
      </c>
      <c r="BQ64" s="45"/>
      <c r="BR64" s="46"/>
      <c r="BS64" s="46"/>
      <c r="BT64" s="46">
        <v>40</v>
      </c>
      <c r="BU64" s="47"/>
      <c r="BV64" s="43">
        <f t="shared" si="7"/>
        <v>80</v>
      </c>
    </row>
    <row r="65" spans="1:74" ht="15.75">
      <c r="A65" s="3" t="s">
        <v>16</v>
      </c>
      <c r="B65" s="45"/>
      <c r="C65" s="46">
        <v>2</v>
      </c>
      <c r="D65" s="47"/>
      <c r="E65" s="48"/>
      <c r="F65" s="45"/>
      <c r="G65" s="46"/>
      <c r="H65" s="46"/>
      <c r="I65" s="46"/>
      <c r="J65" s="46"/>
      <c r="K65" s="47"/>
      <c r="L65" s="45"/>
      <c r="M65" s="46"/>
      <c r="N65" s="46"/>
      <c r="O65" s="46"/>
      <c r="P65" s="47"/>
      <c r="Q65" s="43">
        <f t="shared" si="5"/>
        <v>2</v>
      </c>
      <c r="S65" s="37" t="s">
        <v>16</v>
      </c>
      <c r="T65" s="53"/>
      <c r="U65" s="46">
        <v>2</v>
      </c>
      <c r="V65" s="47"/>
      <c r="W65" s="48"/>
      <c r="X65" s="45"/>
      <c r="Y65" s="46"/>
      <c r="Z65" s="46"/>
      <c r="AA65" s="46"/>
      <c r="AB65" s="46"/>
      <c r="AC65" s="47"/>
      <c r="AD65" s="45"/>
      <c r="AE65" s="46"/>
      <c r="AF65" s="46"/>
      <c r="AG65" s="46"/>
      <c r="AH65" s="47"/>
      <c r="AI65" s="43">
        <f t="shared" si="6"/>
        <v>2</v>
      </c>
      <c r="AK65" s="37" t="s">
        <v>16</v>
      </c>
      <c r="AL65" s="53"/>
      <c r="AM65" s="46"/>
      <c r="AN65" s="47"/>
      <c r="AO65" s="83"/>
      <c r="AP65" s="83"/>
      <c r="AQ65" s="83"/>
      <c r="AR65" s="48"/>
      <c r="AS65" s="45"/>
      <c r="AT65" s="46"/>
      <c r="AU65" s="46"/>
      <c r="AV65" s="46"/>
      <c r="AW65" s="46"/>
      <c r="AX65" s="47"/>
      <c r="AY65" s="45"/>
      <c r="AZ65" s="46"/>
      <c r="BA65" s="46"/>
      <c r="BB65" s="46"/>
      <c r="BC65" s="47"/>
      <c r="BD65" s="43">
        <f t="shared" si="4"/>
        <v>0</v>
      </c>
      <c r="BF65" s="37" t="s">
        <v>16</v>
      </c>
      <c r="BG65" s="53"/>
      <c r="BH65" s="46">
        <v>2</v>
      </c>
      <c r="BI65" s="47"/>
      <c r="BJ65" s="48"/>
      <c r="BK65" s="45"/>
      <c r="BL65" s="46"/>
      <c r="BM65" s="46"/>
      <c r="BN65" s="46"/>
      <c r="BO65" s="46"/>
      <c r="BP65" s="47"/>
      <c r="BQ65" s="45"/>
      <c r="BR65" s="46"/>
      <c r="BS65" s="46"/>
      <c r="BT65" s="46"/>
      <c r="BU65" s="47"/>
      <c r="BV65" s="43">
        <f t="shared" si="7"/>
        <v>2</v>
      </c>
    </row>
    <row r="66" spans="1:74" ht="15.75">
      <c r="A66" s="3" t="s">
        <v>17</v>
      </c>
      <c r="B66" s="45"/>
      <c r="C66" s="46"/>
      <c r="D66" s="47"/>
      <c r="E66" s="48"/>
      <c r="F66" s="45"/>
      <c r="G66" s="46"/>
      <c r="H66" s="46"/>
      <c r="I66" s="46"/>
      <c r="J66" s="46"/>
      <c r="K66" s="47"/>
      <c r="L66" s="45"/>
      <c r="M66" s="46"/>
      <c r="N66" s="46"/>
      <c r="O66" s="46"/>
      <c r="P66" s="47"/>
      <c r="Q66" s="43">
        <f t="shared" si="5"/>
        <v>0</v>
      </c>
      <c r="S66" s="37" t="s">
        <v>17</v>
      </c>
      <c r="T66" s="53"/>
      <c r="U66" s="46"/>
      <c r="V66" s="47"/>
      <c r="W66" s="48"/>
      <c r="X66" s="45"/>
      <c r="Y66" s="46"/>
      <c r="Z66" s="46"/>
      <c r="AA66" s="46"/>
      <c r="AB66" s="46"/>
      <c r="AC66" s="47"/>
      <c r="AD66" s="45"/>
      <c r="AE66" s="46"/>
      <c r="AF66" s="46"/>
      <c r="AG66" s="46"/>
      <c r="AH66" s="47"/>
      <c r="AI66" s="43">
        <f t="shared" si="6"/>
        <v>0</v>
      </c>
      <c r="AK66" s="37" t="s">
        <v>17</v>
      </c>
      <c r="AL66" s="53"/>
      <c r="AM66" s="46">
        <v>3</v>
      </c>
      <c r="AN66" s="47"/>
      <c r="AO66" s="83"/>
      <c r="AP66" s="83"/>
      <c r="AQ66" s="83"/>
      <c r="AR66" s="48"/>
      <c r="AS66" s="45"/>
      <c r="AT66" s="46"/>
      <c r="AU66" s="46"/>
      <c r="AV66" s="46"/>
      <c r="AW66" s="46"/>
      <c r="AX66" s="47"/>
      <c r="AY66" s="45"/>
      <c r="AZ66" s="46"/>
      <c r="BA66" s="46"/>
      <c r="BB66" s="46"/>
      <c r="BC66" s="47"/>
      <c r="BD66" s="43">
        <f t="shared" si="4"/>
        <v>3</v>
      </c>
      <c r="BF66" s="37" t="s">
        <v>17</v>
      </c>
      <c r="BG66" s="53"/>
      <c r="BH66" s="46"/>
      <c r="BI66" s="47"/>
      <c r="BJ66" s="48"/>
      <c r="BK66" s="45"/>
      <c r="BL66" s="46"/>
      <c r="BM66" s="46"/>
      <c r="BN66" s="46"/>
      <c r="BO66" s="46"/>
      <c r="BP66" s="47"/>
      <c r="BQ66" s="45"/>
      <c r="BR66" s="46"/>
      <c r="BS66" s="46"/>
      <c r="BT66" s="46"/>
      <c r="BU66" s="47"/>
      <c r="BV66" s="43">
        <f t="shared" si="7"/>
        <v>0</v>
      </c>
    </row>
    <row r="67" spans="1:74" ht="15.75">
      <c r="A67" s="3" t="s">
        <v>31</v>
      </c>
      <c r="B67" s="45"/>
      <c r="C67" s="46"/>
      <c r="D67" s="47"/>
      <c r="E67" s="48"/>
      <c r="F67" s="45"/>
      <c r="G67" s="46"/>
      <c r="H67" s="46"/>
      <c r="I67" s="46"/>
      <c r="J67" s="46"/>
      <c r="K67" s="47"/>
      <c r="L67" s="45"/>
      <c r="M67" s="46"/>
      <c r="N67" s="46"/>
      <c r="O67" s="46"/>
      <c r="P67" s="47"/>
      <c r="Q67" s="43">
        <f t="shared" si="5"/>
        <v>0</v>
      </c>
      <c r="S67" s="37" t="s">
        <v>31</v>
      </c>
      <c r="T67" s="53"/>
      <c r="U67" s="46"/>
      <c r="V67" s="47"/>
      <c r="W67" s="48"/>
      <c r="X67" s="45"/>
      <c r="Y67" s="46"/>
      <c r="Z67" s="46"/>
      <c r="AA67" s="46"/>
      <c r="AB67" s="46"/>
      <c r="AC67" s="47"/>
      <c r="AD67" s="45"/>
      <c r="AE67" s="46"/>
      <c r="AF67" s="46"/>
      <c r="AG67" s="46"/>
      <c r="AH67" s="47"/>
      <c r="AI67" s="43">
        <f t="shared" si="6"/>
        <v>0</v>
      </c>
      <c r="AK67" s="37" t="s">
        <v>31</v>
      </c>
      <c r="AL67" s="53"/>
      <c r="AM67" s="46"/>
      <c r="AN67" s="47"/>
      <c r="AO67" s="83"/>
      <c r="AP67" s="83"/>
      <c r="AQ67" s="83"/>
      <c r="AR67" s="48"/>
      <c r="AS67" s="45"/>
      <c r="AT67" s="46"/>
      <c r="AU67" s="46"/>
      <c r="AV67" s="46"/>
      <c r="AW67" s="46"/>
      <c r="AX67" s="47"/>
      <c r="AY67" s="45"/>
      <c r="AZ67" s="46"/>
      <c r="BA67" s="46"/>
      <c r="BB67" s="46"/>
      <c r="BC67" s="47"/>
      <c r="BD67" s="43">
        <f t="shared" si="4"/>
        <v>0</v>
      </c>
      <c r="BF67" s="37" t="s">
        <v>31</v>
      </c>
      <c r="BG67" s="53"/>
      <c r="BH67" s="46"/>
      <c r="BI67" s="47"/>
      <c r="BJ67" s="48"/>
      <c r="BK67" s="45"/>
      <c r="BL67" s="46"/>
      <c r="BM67" s="46"/>
      <c r="BN67" s="46"/>
      <c r="BO67" s="46"/>
      <c r="BP67" s="47"/>
      <c r="BQ67" s="45"/>
      <c r="BR67" s="46"/>
      <c r="BS67" s="46"/>
      <c r="BT67" s="46"/>
      <c r="BU67" s="47"/>
      <c r="BV67" s="43">
        <f t="shared" si="7"/>
        <v>0</v>
      </c>
    </row>
    <row r="68" spans="1:74" ht="15.75">
      <c r="A68" s="3" t="s">
        <v>15</v>
      </c>
      <c r="B68" s="45"/>
      <c r="C68" s="46"/>
      <c r="D68" s="47"/>
      <c r="E68" s="48"/>
      <c r="F68" s="45"/>
      <c r="G68" s="46"/>
      <c r="H68" s="46"/>
      <c r="I68" s="46"/>
      <c r="J68" s="46"/>
      <c r="K68" s="47"/>
      <c r="L68" s="45"/>
      <c r="M68" s="46"/>
      <c r="N68" s="46">
        <v>0.6</v>
      </c>
      <c r="O68" s="46"/>
      <c r="P68" s="47"/>
      <c r="Q68" s="43">
        <f t="shared" si="5"/>
        <v>0.6</v>
      </c>
      <c r="S68" s="37" t="s">
        <v>15</v>
      </c>
      <c r="T68" s="53"/>
      <c r="U68" s="46"/>
      <c r="V68" s="47"/>
      <c r="W68" s="48"/>
      <c r="X68" s="45"/>
      <c r="Y68" s="46"/>
      <c r="Z68" s="46"/>
      <c r="AA68" s="46"/>
      <c r="AB68" s="46"/>
      <c r="AC68" s="47"/>
      <c r="AD68" s="45"/>
      <c r="AE68" s="46"/>
      <c r="AF68" s="46">
        <v>0.6</v>
      </c>
      <c r="AG68" s="46"/>
      <c r="AH68" s="47"/>
      <c r="AI68" s="43">
        <f t="shared" si="6"/>
        <v>0.6</v>
      </c>
      <c r="AK68" s="37" t="s">
        <v>15</v>
      </c>
      <c r="AL68" s="53"/>
      <c r="AM68" s="46"/>
      <c r="AN68" s="47"/>
      <c r="AO68" s="83"/>
      <c r="AP68" s="83"/>
      <c r="AQ68" s="83"/>
      <c r="AR68" s="48"/>
      <c r="AS68" s="45"/>
      <c r="AT68" s="46"/>
      <c r="AU68" s="46"/>
      <c r="AV68" s="46"/>
      <c r="AW68" s="46"/>
      <c r="AX68" s="47"/>
      <c r="AY68" s="45"/>
      <c r="AZ68" s="46"/>
      <c r="BA68" s="46">
        <v>0.6</v>
      </c>
      <c r="BB68" s="46"/>
      <c r="BC68" s="47"/>
      <c r="BD68" s="43">
        <f t="shared" si="4"/>
        <v>0.6</v>
      </c>
      <c r="BF68" s="37" t="s">
        <v>15</v>
      </c>
      <c r="BG68" s="53"/>
      <c r="BH68" s="46"/>
      <c r="BI68" s="47"/>
      <c r="BJ68" s="48"/>
      <c r="BK68" s="45"/>
      <c r="BL68" s="46"/>
      <c r="BM68" s="46"/>
      <c r="BN68" s="46"/>
      <c r="BO68" s="46"/>
      <c r="BP68" s="47"/>
      <c r="BQ68" s="45"/>
      <c r="BR68" s="46"/>
      <c r="BS68" s="46">
        <v>0.6</v>
      </c>
      <c r="BT68" s="46"/>
      <c r="BU68" s="47"/>
      <c r="BV68" s="43">
        <f t="shared" si="7"/>
        <v>0.6</v>
      </c>
    </row>
    <row r="69" spans="1:74" ht="15.75">
      <c r="A69" s="3" t="s">
        <v>32</v>
      </c>
      <c r="B69" s="45"/>
      <c r="C69" s="46"/>
      <c r="D69" s="47"/>
      <c r="E69" s="48"/>
      <c r="F69" s="45"/>
      <c r="G69" s="46"/>
      <c r="H69" s="46"/>
      <c r="I69" s="46"/>
      <c r="J69" s="46"/>
      <c r="K69" s="47"/>
      <c r="L69" s="45"/>
      <c r="M69" s="46"/>
      <c r="N69" s="46"/>
      <c r="O69" s="46"/>
      <c r="P69" s="47"/>
      <c r="Q69" s="43">
        <f t="shared" si="5"/>
        <v>0</v>
      </c>
      <c r="S69" s="37" t="s">
        <v>32</v>
      </c>
      <c r="T69" s="53"/>
      <c r="U69" s="46"/>
      <c r="V69" s="47"/>
      <c r="W69" s="48"/>
      <c r="X69" s="45"/>
      <c r="Y69" s="46"/>
      <c r="Z69" s="46"/>
      <c r="AA69" s="46"/>
      <c r="AB69" s="46"/>
      <c r="AC69" s="47"/>
      <c r="AD69" s="45"/>
      <c r="AE69" s="46"/>
      <c r="AF69" s="46"/>
      <c r="AG69" s="46"/>
      <c r="AH69" s="47"/>
      <c r="AI69" s="43">
        <f t="shared" si="6"/>
        <v>0</v>
      </c>
      <c r="AK69" s="37" t="s">
        <v>32</v>
      </c>
      <c r="AL69" s="53"/>
      <c r="AM69" s="46"/>
      <c r="AN69" s="47"/>
      <c r="AO69" s="83"/>
      <c r="AP69" s="83"/>
      <c r="AQ69" s="83"/>
      <c r="AR69" s="48"/>
      <c r="AS69" s="45"/>
      <c r="AT69" s="46"/>
      <c r="AU69" s="46"/>
      <c r="AV69" s="46"/>
      <c r="AW69" s="46"/>
      <c r="AX69" s="47"/>
      <c r="AY69" s="45"/>
      <c r="AZ69" s="46"/>
      <c r="BA69" s="46"/>
      <c r="BB69" s="46"/>
      <c r="BC69" s="47">
        <v>30</v>
      </c>
      <c r="BD69" s="43">
        <f t="shared" si="4"/>
        <v>30</v>
      </c>
      <c r="BF69" s="37" t="s">
        <v>32</v>
      </c>
      <c r="BG69" s="53"/>
      <c r="BH69" s="46"/>
      <c r="BI69" s="47"/>
      <c r="BJ69" s="48"/>
      <c r="BK69" s="45"/>
      <c r="BL69" s="46"/>
      <c r="BM69" s="46"/>
      <c r="BN69" s="46"/>
      <c r="BO69" s="46"/>
      <c r="BP69" s="47"/>
      <c r="BQ69" s="45"/>
      <c r="BR69" s="46"/>
      <c r="BS69" s="46"/>
      <c r="BT69" s="46"/>
      <c r="BU69" s="47"/>
      <c r="BV69" s="43">
        <f t="shared" si="7"/>
        <v>0</v>
      </c>
    </row>
    <row r="70" spans="1:74" ht="15.75">
      <c r="A70" s="31" t="s">
        <v>33</v>
      </c>
      <c r="B70" s="45"/>
      <c r="C70" s="46"/>
      <c r="D70" s="47"/>
      <c r="E70" s="48"/>
      <c r="F70" s="45"/>
      <c r="G70" s="46"/>
      <c r="H70" s="46"/>
      <c r="I70" s="46"/>
      <c r="J70" s="46"/>
      <c r="K70" s="47"/>
      <c r="L70" s="45"/>
      <c r="M70" s="46"/>
      <c r="N70" s="46"/>
      <c r="O70" s="46"/>
      <c r="P70" s="47"/>
      <c r="Q70" s="43">
        <f t="shared" si="5"/>
        <v>0</v>
      </c>
      <c r="S70" s="39" t="s">
        <v>33</v>
      </c>
      <c r="T70" s="53"/>
      <c r="U70" s="46"/>
      <c r="V70" s="47"/>
      <c r="W70" s="48"/>
      <c r="X70" s="45"/>
      <c r="Y70" s="46"/>
      <c r="Z70" s="46"/>
      <c r="AA70" s="46"/>
      <c r="AB70" s="46"/>
      <c r="AC70" s="47"/>
      <c r="AD70" s="45"/>
      <c r="AE70" s="46"/>
      <c r="AF70" s="46"/>
      <c r="AG70" s="46"/>
      <c r="AH70" s="47"/>
      <c r="AI70" s="43">
        <f t="shared" si="6"/>
        <v>0</v>
      </c>
      <c r="AK70" s="39" t="s">
        <v>33</v>
      </c>
      <c r="AL70" s="53"/>
      <c r="AM70" s="46"/>
      <c r="AN70" s="47"/>
      <c r="AO70" s="83"/>
      <c r="AP70" s="83"/>
      <c r="AQ70" s="83"/>
      <c r="AR70" s="48"/>
      <c r="AS70" s="45"/>
      <c r="AT70" s="46"/>
      <c r="AU70" s="46"/>
      <c r="AV70" s="46"/>
      <c r="AW70" s="46"/>
      <c r="AX70" s="47"/>
      <c r="AY70" s="45"/>
      <c r="AZ70" s="46"/>
      <c r="BA70" s="46"/>
      <c r="BB70" s="46"/>
      <c r="BC70" s="47"/>
      <c r="BD70" s="43">
        <f t="shared" si="4"/>
        <v>0</v>
      </c>
      <c r="BF70" s="39" t="s">
        <v>33</v>
      </c>
      <c r="BG70" s="53"/>
      <c r="BH70" s="46"/>
      <c r="BI70" s="47"/>
      <c r="BJ70" s="48"/>
      <c r="BK70" s="45"/>
      <c r="BL70" s="46"/>
      <c r="BM70" s="46"/>
      <c r="BN70" s="46"/>
      <c r="BO70" s="46"/>
      <c r="BP70" s="47"/>
      <c r="BQ70" s="45"/>
      <c r="BR70" s="46"/>
      <c r="BS70" s="46"/>
      <c r="BT70" s="46"/>
      <c r="BU70" s="47"/>
      <c r="BV70" s="43">
        <f t="shared" si="7"/>
        <v>0</v>
      </c>
    </row>
    <row r="71" spans="1:74" ht="16.5" thickBot="1">
      <c r="A71" s="31" t="s">
        <v>34</v>
      </c>
      <c r="B71" s="49"/>
      <c r="C71" s="50"/>
      <c r="D71" s="51"/>
      <c r="E71" s="52"/>
      <c r="F71" s="49"/>
      <c r="G71" s="50"/>
      <c r="H71" s="50"/>
      <c r="I71" s="50"/>
      <c r="J71" s="50"/>
      <c r="K71" s="51"/>
      <c r="L71" s="49"/>
      <c r="M71" s="50"/>
      <c r="N71" s="50"/>
      <c r="O71" s="50"/>
      <c r="P71" s="51"/>
      <c r="Q71" s="43">
        <f t="shared" si="5"/>
        <v>0</v>
      </c>
      <c r="S71" s="39" t="s">
        <v>34</v>
      </c>
      <c r="T71" s="54"/>
      <c r="U71" s="50"/>
      <c r="V71" s="51"/>
      <c r="W71" s="52"/>
      <c r="X71" s="49"/>
      <c r="Y71" s="50"/>
      <c r="Z71" s="50"/>
      <c r="AA71" s="50"/>
      <c r="AB71" s="50"/>
      <c r="AC71" s="51"/>
      <c r="AD71" s="49"/>
      <c r="AE71" s="50"/>
      <c r="AF71" s="50"/>
      <c r="AG71" s="50"/>
      <c r="AH71" s="51"/>
      <c r="AI71" s="43">
        <f t="shared" si="6"/>
        <v>0</v>
      </c>
      <c r="AK71" s="39" t="s">
        <v>34</v>
      </c>
      <c r="AL71" s="54"/>
      <c r="AM71" s="50"/>
      <c r="AN71" s="51"/>
      <c r="AO71" s="84"/>
      <c r="AP71" s="84"/>
      <c r="AQ71" s="84"/>
      <c r="AR71" s="52"/>
      <c r="AS71" s="49"/>
      <c r="AT71" s="50"/>
      <c r="AU71" s="50"/>
      <c r="AV71" s="50"/>
      <c r="AW71" s="50"/>
      <c r="AX71" s="51"/>
      <c r="AY71" s="49"/>
      <c r="AZ71" s="50"/>
      <c r="BA71" s="50"/>
      <c r="BB71" s="50"/>
      <c r="BC71" s="51"/>
      <c r="BD71" s="43">
        <f t="shared" si="4"/>
        <v>0</v>
      </c>
      <c r="BF71" s="39" t="s">
        <v>34</v>
      </c>
      <c r="BG71" s="54"/>
      <c r="BH71" s="50"/>
      <c r="BI71" s="51"/>
      <c r="BJ71" s="52"/>
      <c r="BK71" s="49"/>
      <c r="BL71" s="50"/>
      <c r="BM71" s="50"/>
      <c r="BN71" s="50"/>
      <c r="BO71" s="50"/>
      <c r="BP71" s="51"/>
      <c r="BQ71" s="49"/>
      <c r="BR71" s="50"/>
      <c r="BS71" s="50"/>
      <c r="BT71" s="50"/>
      <c r="BU71" s="51"/>
      <c r="BV71" s="43">
        <f t="shared" si="7"/>
        <v>0</v>
      </c>
    </row>
    <row r="72" spans="1:74" ht="15.75" thickBot="1">
      <c r="S72" s="44"/>
      <c r="AK72" s="44"/>
      <c r="BF72" s="44"/>
    </row>
    <row r="73" spans="1:74" ht="15.75" thickBot="1">
      <c r="A73" s="299" t="s">
        <v>166</v>
      </c>
      <c r="B73" s="302" t="s">
        <v>35</v>
      </c>
      <c r="C73" s="303"/>
      <c r="D73" s="304"/>
      <c r="E73" s="42" t="s">
        <v>39</v>
      </c>
      <c r="F73" s="302" t="s">
        <v>37</v>
      </c>
      <c r="G73" s="303"/>
      <c r="H73" s="303"/>
      <c r="I73" s="303"/>
      <c r="J73" s="303"/>
      <c r="K73" s="304"/>
      <c r="L73" s="305" t="s">
        <v>38</v>
      </c>
      <c r="M73" s="306"/>
      <c r="N73" s="306"/>
      <c r="O73" s="306"/>
      <c r="P73" s="307"/>
      <c r="Q73" s="42" t="s">
        <v>40</v>
      </c>
      <c r="S73" s="329" t="s">
        <v>183</v>
      </c>
      <c r="T73" s="332" t="s">
        <v>35</v>
      </c>
      <c r="U73" s="303"/>
      <c r="V73" s="304"/>
      <c r="W73" s="42" t="s">
        <v>39</v>
      </c>
      <c r="X73" s="302" t="s">
        <v>37</v>
      </c>
      <c r="Y73" s="303"/>
      <c r="Z73" s="303"/>
      <c r="AA73" s="303"/>
      <c r="AB73" s="303"/>
      <c r="AC73" s="304"/>
      <c r="AD73" s="305" t="s">
        <v>38</v>
      </c>
      <c r="AE73" s="306"/>
      <c r="AF73" s="306"/>
      <c r="AG73" s="306"/>
      <c r="AH73" s="307"/>
      <c r="AI73" s="42" t="s">
        <v>40</v>
      </c>
      <c r="AK73" s="329" t="s">
        <v>174</v>
      </c>
      <c r="AL73" s="332" t="s">
        <v>35</v>
      </c>
      <c r="AM73" s="303"/>
      <c r="AN73" s="304"/>
      <c r="AO73" s="79"/>
      <c r="AP73" s="79"/>
      <c r="AQ73" s="79"/>
      <c r="AR73" s="42" t="s">
        <v>39</v>
      </c>
      <c r="AS73" s="302" t="s">
        <v>37</v>
      </c>
      <c r="AT73" s="303"/>
      <c r="AU73" s="303"/>
      <c r="AV73" s="303"/>
      <c r="AW73" s="303"/>
      <c r="AX73" s="304"/>
      <c r="AY73" s="305" t="s">
        <v>38</v>
      </c>
      <c r="AZ73" s="306"/>
      <c r="BA73" s="306"/>
      <c r="BB73" s="306"/>
      <c r="BC73" s="307"/>
      <c r="BD73" s="42" t="s">
        <v>40</v>
      </c>
      <c r="BF73" s="329" t="s">
        <v>179</v>
      </c>
      <c r="BG73" s="332" t="s">
        <v>35</v>
      </c>
      <c r="BH73" s="303"/>
      <c r="BI73" s="304"/>
      <c r="BJ73" s="42" t="s">
        <v>39</v>
      </c>
      <c r="BK73" s="302" t="s">
        <v>37</v>
      </c>
      <c r="BL73" s="303"/>
      <c r="BM73" s="303"/>
      <c r="BN73" s="303"/>
      <c r="BO73" s="303"/>
      <c r="BP73" s="304"/>
      <c r="BQ73" s="305" t="s">
        <v>38</v>
      </c>
      <c r="BR73" s="306"/>
      <c r="BS73" s="306"/>
      <c r="BT73" s="306"/>
      <c r="BU73" s="307"/>
      <c r="BV73" s="42" t="s">
        <v>40</v>
      </c>
    </row>
    <row r="74" spans="1:74" ht="15" customHeight="1">
      <c r="A74" s="300"/>
      <c r="B74" s="308" t="s">
        <v>105</v>
      </c>
      <c r="C74" s="311" t="s">
        <v>59</v>
      </c>
      <c r="D74" s="314" t="s">
        <v>61</v>
      </c>
      <c r="E74" s="317" t="s">
        <v>68</v>
      </c>
      <c r="F74" s="308" t="s">
        <v>70</v>
      </c>
      <c r="G74" s="311" t="s">
        <v>251</v>
      </c>
      <c r="H74" s="311" t="s">
        <v>76</v>
      </c>
      <c r="I74" s="311" t="s">
        <v>80</v>
      </c>
      <c r="J74" s="311" t="s">
        <v>30</v>
      </c>
      <c r="K74" s="314"/>
      <c r="L74" s="320" t="s">
        <v>252</v>
      </c>
      <c r="M74" s="321" t="s">
        <v>31</v>
      </c>
      <c r="N74" s="321" t="s">
        <v>97</v>
      </c>
      <c r="O74" s="321"/>
      <c r="P74" s="322"/>
      <c r="Q74" s="323"/>
      <c r="S74" s="330"/>
      <c r="T74" s="333" t="s">
        <v>265</v>
      </c>
      <c r="U74" s="311" t="s">
        <v>266</v>
      </c>
      <c r="V74" s="314" t="s">
        <v>267</v>
      </c>
      <c r="W74" s="317" t="s">
        <v>268</v>
      </c>
      <c r="X74" s="308" t="s">
        <v>257</v>
      </c>
      <c r="Y74" s="311" t="s">
        <v>269</v>
      </c>
      <c r="Z74" s="311" t="s">
        <v>270</v>
      </c>
      <c r="AA74" s="311" t="s">
        <v>271</v>
      </c>
      <c r="AB74" s="311" t="s">
        <v>272</v>
      </c>
      <c r="AC74" s="314"/>
      <c r="AD74" s="320" t="s">
        <v>273</v>
      </c>
      <c r="AE74" s="321" t="s">
        <v>274</v>
      </c>
      <c r="AF74" s="321" t="e">
        <f>#REF!</f>
        <v>#REF!</v>
      </c>
      <c r="AG74" s="321"/>
      <c r="AH74" s="322"/>
      <c r="AI74" s="323"/>
      <c r="AK74" s="330"/>
      <c r="AL74" s="308" t="s">
        <v>302</v>
      </c>
      <c r="AM74" s="311" t="s">
        <v>263</v>
      </c>
      <c r="AN74" s="314" t="s">
        <v>303</v>
      </c>
      <c r="AO74" s="80"/>
      <c r="AP74" s="80"/>
      <c r="AQ74" s="80"/>
      <c r="AR74" s="317" t="s">
        <v>268</v>
      </c>
      <c r="AS74" s="308" t="s">
        <v>257</v>
      </c>
      <c r="AT74" s="311" t="s">
        <v>304</v>
      </c>
      <c r="AU74" s="311" t="s">
        <v>305</v>
      </c>
      <c r="AV74" s="311" t="s">
        <v>306</v>
      </c>
      <c r="AW74" s="311" t="s">
        <v>307</v>
      </c>
      <c r="AX74" s="314" t="s">
        <v>272</v>
      </c>
      <c r="AY74" s="320" t="s">
        <v>308</v>
      </c>
      <c r="AZ74" s="321" t="s">
        <v>274</v>
      </c>
      <c r="BA74" s="321" t="s">
        <v>272</v>
      </c>
      <c r="BB74" s="321"/>
      <c r="BC74" s="322"/>
      <c r="BD74" s="323"/>
      <c r="BF74" s="330"/>
      <c r="BG74" s="333" t="s">
        <v>302</v>
      </c>
      <c r="BH74" s="311" t="s">
        <v>266</v>
      </c>
      <c r="BI74" s="314" t="s">
        <v>303</v>
      </c>
      <c r="BJ74" s="317" t="s">
        <v>268</v>
      </c>
      <c r="BK74" s="308" t="s">
        <v>257</v>
      </c>
      <c r="BL74" s="311" t="s">
        <v>258</v>
      </c>
      <c r="BM74" s="311" t="s">
        <v>329</v>
      </c>
      <c r="BN74" s="311" t="s">
        <v>279</v>
      </c>
      <c r="BO74" s="311" t="s">
        <v>330</v>
      </c>
      <c r="BP74" s="314" t="s">
        <v>272</v>
      </c>
      <c r="BQ74" s="320" t="s">
        <v>287</v>
      </c>
      <c r="BR74" s="321" t="s">
        <v>282</v>
      </c>
      <c r="BS74" s="321" t="s">
        <v>289</v>
      </c>
      <c r="BT74" s="321"/>
      <c r="BU74" s="322"/>
      <c r="BV74" s="323"/>
    </row>
    <row r="75" spans="1:74">
      <c r="A75" s="300"/>
      <c r="B75" s="309"/>
      <c r="C75" s="312"/>
      <c r="D75" s="315"/>
      <c r="E75" s="318"/>
      <c r="F75" s="309"/>
      <c r="G75" s="312"/>
      <c r="H75" s="312"/>
      <c r="I75" s="312"/>
      <c r="J75" s="312"/>
      <c r="K75" s="315"/>
      <c r="L75" s="309"/>
      <c r="M75" s="312"/>
      <c r="N75" s="312"/>
      <c r="O75" s="312"/>
      <c r="P75" s="315"/>
      <c r="Q75" s="324"/>
      <c r="S75" s="330"/>
      <c r="T75" s="334"/>
      <c r="U75" s="312"/>
      <c r="V75" s="315"/>
      <c r="W75" s="318"/>
      <c r="X75" s="309"/>
      <c r="Y75" s="312"/>
      <c r="Z75" s="312"/>
      <c r="AA75" s="312"/>
      <c r="AB75" s="312"/>
      <c r="AC75" s="315"/>
      <c r="AD75" s="309"/>
      <c r="AE75" s="312"/>
      <c r="AF75" s="312"/>
      <c r="AG75" s="312"/>
      <c r="AH75" s="315"/>
      <c r="AI75" s="324"/>
      <c r="AK75" s="330"/>
      <c r="AL75" s="309"/>
      <c r="AM75" s="312"/>
      <c r="AN75" s="315"/>
      <c r="AO75" s="81"/>
      <c r="AP75" s="81"/>
      <c r="AQ75" s="81"/>
      <c r="AR75" s="318"/>
      <c r="AS75" s="309"/>
      <c r="AT75" s="312"/>
      <c r="AU75" s="312"/>
      <c r="AV75" s="312"/>
      <c r="AW75" s="312"/>
      <c r="AX75" s="315"/>
      <c r="AY75" s="309"/>
      <c r="AZ75" s="312"/>
      <c r="BA75" s="312"/>
      <c r="BB75" s="312"/>
      <c r="BC75" s="315"/>
      <c r="BD75" s="324"/>
      <c r="BF75" s="330"/>
      <c r="BG75" s="334"/>
      <c r="BH75" s="312"/>
      <c r="BI75" s="315"/>
      <c r="BJ75" s="318"/>
      <c r="BK75" s="309"/>
      <c r="BL75" s="312"/>
      <c r="BM75" s="312"/>
      <c r="BN75" s="312"/>
      <c r="BO75" s="312"/>
      <c r="BP75" s="315"/>
      <c r="BQ75" s="309"/>
      <c r="BR75" s="312"/>
      <c r="BS75" s="312"/>
      <c r="BT75" s="312"/>
      <c r="BU75" s="315"/>
      <c r="BV75" s="324"/>
    </row>
    <row r="76" spans="1:74">
      <c r="A76" s="300"/>
      <c r="B76" s="309"/>
      <c r="C76" s="312"/>
      <c r="D76" s="315"/>
      <c r="E76" s="318"/>
      <c r="F76" s="309"/>
      <c r="G76" s="312"/>
      <c r="H76" s="312"/>
      <c r="I76" s="312"/>
      <c r="J76" s="312"/>
      <c r="K76" s="315"/>
      <c r="L76" s="309"/>
      <c r="M76" s="312"/>
      <c r="N76" s="312"/>
      <c r="O76" s="312"/>
      <c r="P76" s="315"/>
      <c r="Q76" s="324"/>
      <c r="S76" s="330"/>
      <c r="T76" s="334"/>
      <c r="U76" s="312"/>
      <c r="V76" s="315"/>
      <c r="W76" s="318"/>
      <c r="X76" s="309"/>
      <c r="Y76" s="312"/>
      <c r="Z76" s="312"/>
      <c r="AA76" s="312"/>
      <c r="AB76" s="312"/>
      <c r="AC76" s="315"/>
      <c r="AD76" s="309"/>
      <c r="AE76" s="312"/>
      <c r="AF76" s="312"/>
      <c r="AG76" s="312"/>
      <c r="AH76" s="315"/>
      <c r="AI76" s="324"/>
      <c r="AK76" s="330"/>
      <c r="AL76" s="309"/>
      <c r="AM76" s="312"/>
      <c r="AN76" s="315"/>
      <c r="AO76" s="81"/>
      <c r="AP76" s="81"/>
      <c r="AQ76" s="81"/>
      <c r="AR76" s="318"/>
      <c r="AS76" s="309"/>
      <c r="AT76" s="312"/>
      <c r="AU76" s="312"/>
      <c r="AV76" s="312"/>
      <c r="AW76" s="312"/>
      <c r="AX76" s="315"/>
      <c r="AY76" s="309"/>
      <c r="AZ76" s="312"/>
      <c r="BA76" s="312"/>
      <c r="BB76" s="312"/>
      <c r="BC76" s="315"/>
      <c r="BD76" s="324"/>
      <c r="BF76" s="330"/>
      <c r="BG76" s="334"/>
      <c r="BH76" s="312"/>
      <c r="BI76" s="315"/>
      <c r="BJ76" s="318"/>
      <c r="BK76" s="309"/>
      <c r="BL76" s="312"/>
      <c r="BM76" s="312"/>
      <c r="BN76" s="312"/>
      <c r="BO76" s="312"/>
      <c r="BP76" s="315"/>
      <c r="BQ76" s="309"/>
      <c r="BR76" s="312"/>
      <c r="BS76" s="312"/>
      <c r="BT76" s="312"/>
      <c r="BU76" s="315"/>
      <c r="BV76" s="324"/>
    </row>
    <row r="77" spans="1:74">
      <c r="A77" s="300"/>
      <c r="B77" s="309"/>
      <c r="C77" s="312"/>
      <c r="D77" s="315"/>
      <c r="E77" s="318"/>
      <c r="F77" s="309"/>
      <c r="G77" s="312"/>
      <c r="H77" s="312"/>
      <c r="I77" s="312"/>
      <c r="J77" s="312"/>
      <c r="K77" s="315"/>
      <c r="L77" s="309"/>
      <c r="M77" s="312"/>
      <c r="N77" s="312"/>
      <c r="O77" s="312"/>
      <c r="P77" s="315"/>
      <c r="Q77" s="324"/>
      <c r="S77" s="330"/>
      <c r="T77" s="334"/>
      <c r="U77" s="312"/>
      <c r="V77" s="315"/>
      <c r="W77" s="318"/>
      <c r="X77" s="309"/>
      <c r="Y77" s="312"/>
      <c r="Z77" s="312"/>
      <c r="AA77" s="312"/>
      <c r="AB77" s="312"/>
      <c r="AC77" s="315"/>
      <c r="AD77" s="309"/>
      <c r="AE77" s="312"/>
      <c r="AF77" s="312"/>
      <c r="AG77" s="312"/>
      <c r="AH77" s="315"/>
      <c r="AI77" s="324"/>
      <c r="AK77" s="330"/>
      <c r="AL77" s="309"/>
      <c r="AM77" s="312"/>
      <c r="AN77" s="315"/>
      <c r="AO77" s="81"/>
      <c r="AP77" s="81"/>
      <c r="AQ77" s="81"/>
      <c r="AR77" s="318"/>
      <c r="AS77" s="309"/>
      <c r="AT77" s="312"/>
      <c r="AU77" s="312"/>
      <c r="AV77" s="312"/>
      <c r="AW77" s="312"/>
      <c r="AX77" s="315"/>
      <c r="AY77" s="309"/>
      <c r="AZ77" s="312"/>
      <c r="BA77" s="312"/>
      <c r="BB77" s="312"/>
      <c r="BC77" s="315"/>
      <c r="BD77" s="324"/>
      <c r="BF77" s="330"/>
      <c r="BG77" s="334"/>
      <c r="BH77" s="312"/>
      <c r="BI77" s="315"/>
      <c r="BJ77" s="318"/>
      <c r="BK77" s="309"/>
      <c r="BL77" s="312"/>
      <c r="BM77" s="312"/>
      <c r="BN77" s="312"/>
      <c r="BO77" s="312"/>
      <c r="BP77" s="315"/>
      <c r="BQ77" s="309"/>
      <c r="BR77" s="312"/>
      <c r="BS77" s="312"/>
      <c r="BT77" s="312"/>
      <c r="BU77" s="315"/>
      <c r="BV77" s="324"/>
    </row>
    <row r="78" spans="1:74">
      <c r="A78" s="301"/>
      <c r="B78" s="310"/>
      <c r="C78" s="313"/>
      <c r="D78" s="316"/>
      <c r="E78" s="319"/>
      <c r="F78" s="310"/>
      <c r="G78" s="313"/>
      <c r="H78" s="313"/>
      <c r="I78" s="313"/>
      <c r="J78" s="313"/>
      <c r="K78" s="316"/>
      <c r="L78" s="310"/>
      <c r="M78" s="313"/>
      <c r="N78" s="313"/>
      <c r="O78" s="313"/>
      <c r="P78" s="316"/>
      <c r="Q78" s="325"/>
      <c r="S78" s="331"/>
      <c r="T78" s="335"/>
      <c r="U78" s="313"/>
      <c r="V78" s="316"/>
      <c r="W78" s="319"/>
      <c r="X78" s="310"/>
      <c r="Y78" s="313"/>
      <c r="Z78" s="313"/>
      <c r="AA78" s="313"/>
      <c r="AB78" s="313"/>
      <c r="AC78" s="316"/>
      <c r="AD78" s="310"/>
      <c r="AE78" s="313"/>
      <c r="AF78" s="313"/>
      <c r="AG78" s="313"/>
      <c r="AH78" s="316"/>
      <c r="AI78" s="325"/>
      <c r="AK78" s="331"/>
      <c r="AL78" s="310"/>
      <c r="AM78" s="313"/>
      <c r="AN78" s="316"/>
      <c r="AO78" s="82"/>
      <c r="AP78" s="82"/>
      <c r="AQ78" s="82"/>
      <c r="AR78" s="319"/>
      <c r="AS78" s="310"/>
      <c r="AT78" s="313"/>
      <c r="AU78" s="313"/>
      <c r="AV78" s="313"/>
      <c r="AW78" s="313"/>
      <c r="AX78" s="316"/>
      <c r="AY78" s="310"/>
      <c r="AZ78" s="313"/>
      <c r="BA78" s="313"/>
      <c r="BB78" s="313"/>
      <c r="BC78" s="316"/>
      <c r="BD78" s="325"/>
      <c r="BF78" s="331"/>
      <c r="BG78" s="335"/>
      <c r="BH78" s="313"/>
      <c r="BI78" s="316"/>
      <c r="BJ78" s="319"/>
      <c r="BK78" s="310"/>
      <c r="BL78" s="313"/>
      <c r="BM78" s="313"/>
      <c r="BN78" s="313"/>
      <c r="BO78" s="313"/>
      <c r="BP78" s="316"/>
      <c r="BQ78" s="310"/>
      <c r="BR78" s="313"/>
      <c r="BS78" s="313"/>
      <c r="BT78" s="313"/>
      <c r="BU78" s="316"/>
      <c r="BV78" s="325"/>
    </row>
    <row r="79" spans="1:74" ht="15.75">
      <c r="A79" s="3" t="s">
        <v>13</v>
      </c>
      <c r="B79" s="45"/>
      <c r="C79" s="46"/>
      <c r="D79" s="47"/>
      <c r="E79" s="48"/>
      <c r="F79" s="45"/>
      <c r="G79" s="46"/>
      <c r="H79" s="46">
        <v>116.9</v>
      </c>
      <c r="I79" s="46"/>
      <c r="J79" s="46"/>
      <c r="K79" s="47"/>
      <c r="L79" s="45"/>
      <c r="M79" s="46"/>
      <c r="N79" s="46"/>
      <c r="O79" s="46"/>
      <c r="P79" s="47"/>
      <c r="Q79" s="43">
        <f>B79+C79+D79+E79+F79+G79+H79+I79+J79+K79+L79+M79+N79+O79+P79</f>
        <v>116.9</v>
      </c>
      <c r="S79" s="37" t="s">
        <v>13</v>
      </c>
      <c r="T79" s="53"/>
      <c r="U79" s="46"/>
      <c r="V79" s="47"/>
      <c r="W79" s="48"/>
      <c r="X79" s="45"/>
      <c r="Y79" s="46"/>
      <c r="Z79" s="46">
        <v>110</v>
      </c>
      <c r="AA79" s="46"/>
      <c r="AB79" s="46"/>
      <c r="AC79" s="47"/>
      <c r="AD79" s="45"/>
      <c r="AE79" s="46"/>
      <c r="AF79" s="46"/>
      <c r="AG79" s="46"/>
      <c r="AH79" s="47"/>
      <c r="AI79" s="43">
        <f>T79+U79+V79+W79+X79+Y79+Z79+AA79+AB79+AC79+AD79+AE79+AF79+AG79+AH79</f>
        <v>110</v>
      </c>
      <c r="AK79" s="37" t="s">
        <v>13</v>
      </c>
      <c r="AL79" s="53"/>
      <c r="AM79" s="46"/>
      <c r="AN79" s="47"/>
      <c r="AO79" s="83"/>
      <c r="AP79" s="83"/>
      <c r="AQ79" s="83"/>
      <c r="AR79" s="48"/>
      <c r="AS79" s="45"/>
      <c r="AT79" s="46">
        <v>34</v>
      </c>
      <c r="AU79" s="46"/>
      <c r="AV79" s="46"/>
      <c r="AW79" s="46"/>
      <c r="AX79" s="47"/>
      <c r="AY79" s="45"/>
      <c r="AZ79" s="46"/>
      <c r="BA79" s="46"/>
      <c r="BB79" s="46"/>
      <c r="BC79" s="47"/>
      <c r="BD79" s="43">
        <f t="shared" ref="BD79:BD107" si="8">AL79+AM79+AN79+AR79+AS79+AT79+AU79+AV79+AW79+AX79+AY79+AZ79+BA79+BB79+BC79</f>
        <v>34</v>
      </c>
      <c r="BF79" s="37" t="s">
        <v>13</v>
      </c>
      <c r="BG79" s="53"/>
      <c r="BH79" s="46"/>
      <c r="BI79" s="47"/>
      <c r="BJ79" s="48"/>
      <c r="BK79" s="45"/>
      <c r="BL79" s="46"/>
      <c r="BM79" s="46"/>
      <c r="BN79" s="46"/>
      <c r="BO79" s="46"/>
      <c r="BP79" s="47"/>
      <c r="BQ79" s="45"/>
      <c r="BR79" s="46"/>
      <c r="BS79" s="46"/>
      <c r="BT79" s="46"/>
      <c r="BU79" s="47"/>
      <c r="BV79" s="43">
        <f>BG79+BH79+BI79+BJ79+BK79+BL79+BM79+BN79+BO79+BP79+BQ79+BR79+BS79+BT79+BU79</f>
        <v>0</v>
      </c>
    </row>
    <row r="80" spans="1:74" ht="15.75">
      <c r="A80" s="3" t="s">
        <v>5</v>
      </c>
      <c r="B80" s="45"/>
      <c r="C80" s="46"/>
      <c r="D80" s="47"/>
      <c r="E80" s="48"/>
      <c r="F80" s="45"/>
      <c r="G80" s="46"/>
      <c r="H80" s="46"/>
      <c r="I80" s="46"/>
      <c r="J80" s="46"/>
      <c r="K80" s="47"/>
      <c r="L80" s="45"/>
      <c r="M80" s="46"/>
      <c r="N80" s="46"/>
      <c r="O80" s="46"/>
      <c r="P80" s="47"/>
      <c r="Q80" s="43">
        <f t="shared" ref="Q80:Q107" si="9">B80+C80+D80+E80+F80+G80+H80+I80+J80+K80+L80+M80+N80+O80+P80</f>
        <v>0</v>
      </c>
      <c r="S80" s="37" t="s">
        <v>5</v>
      </c>
      <c r="T80" s="53"/>
      <c r="U80" s="46"/>
      <c r="V80" s="47"/>
      <c r="W80" s="48"/>
      <c r="X80" s="45"/>
      <c r="Y80" s="46"/>
      <c r="Z80" s="46"/>
      <c r="AA80" s="46"/>
      <c r="AB80" s="46"/>
      <c r="AC80" s="47"/>
      <c r="AD80" s="45"/>
      <c r="AE80" s="46"/>
      <c r="AF80" s="46"/>
      <c r="AG80" s="46"/>
      <c r="AH80" s="47"/>
      <c r="AI80" s="43">
        <f t="shared" ref="AI80:AI107" si="10">T80+U80+V80+W80+X80+Y80+Z80+AA80+AB80+AC80+AD80+AE80+AF80+AG80+AH80</f>
        <v>0</v>
      </c>
      <c r="AK80" s="37" t="s">
        <v>5</v>
      </c>
      <c r="AL80" s="53"/>
      <c r="AM80" s="46"/>
      <c r="AN80" s="47"/>
      <c r="AO80" s="83"/>
      <c r="AP80" s="83"/>
      <c r="AQ80" s="83"/>
      <c r="AR80" s="48"/>
      <c r="AS80" s="45"/>
      <c r="AT80" s="46"/>
      <c r="AU80" s="46"/>
      <c r="AV80" s="46"/>
      <c r="AW80" s="46"/>
      <c r="AX80" s="47"/>
      <c r="AY80" s="45"/>
      <c r="AZ80" s="46"/>
      <c r="BA80" s="46"/>
      <c r="BB80" s="46"/>
      <c r="BC80" s="47"/>
      <c r="BD80" s="43">
        <f t="shared" si="8"/>
        <v>0</v>
      </c>
      <c r="BF80" s="37" t="s">
        <v>5</v>
      </c>
      <c r="BG80" s="53"/>
      <c r="BH80" s="46"/>
      <c r="BI80" s="47"/>
      <c r="BJ80" s="48"/>
      <c r="BK80" s="45"/>
      <c r="BL80" s="46">
        <v>30</v>
      </c>
      <c r="BM80" s="46"/>
      <c r="BN80" s="46"/>
      <c r="BO80" s="46"/>
      <c r="BP80" s="47"/>
      <c r="BQ80" s="45"/>
      <c r="BR80" s="46"/>
      <c r="BS80" s="46"/>
      <c r="BT80" s="46"/>
      <c r="BU80" s="47"/>
      <c r="BV80" s="43">
        <f t="shared" ref="BV80:BV107" si="11">BG80+BH80+BI80+BJ80+BK80+BL80+BM80+BN80+BO80+BP80+BQ80+BR80+BS80+BT80+BU80</f>
        <v>30</v>
      </c>
    </row>
    <row r="81" spans="1:74" ht="15.75">
      <c r="A81" s="3" t="s">
        <v>6</v>
      </c>
      <c r="B81" s="45"/>
      <c r="C81" s="46"/>
      <c r="D81" s="47"/>
      <c r="E81" s="48"/>
      <c r="F81" s="45"/>
      <c r="G81" s="46"/>
      <c r="H81" s="46"/>
      <c r="I81" s="46"/>
      <c r="J81" s="46"/>
      <c r="K81" s="47"/>
      <c r="L81" s="45"/>
      <c r="M81" s="46"/>
      <c r="N81" s="46"/>
      <c r="O81" s="46"/>
      <c r="P81" s="47"/>
      <c r="Q81" s="43">
        <f t="shared" si="9"/>
        <v>0</v>
      </c>
      <c r="S81" s="37" t="s">
        <v>6</v>
      </c>
      <c r="T81" s="53"/>
      <c r="U81" s="46"/>
      <c r="V81" s="47"/>
      <c r="W81" s="48"/>
      <c r="X81" s="45"/>
      <c r="Y81" s="46"/>
      <c r="Z81" s="46"/>
      <c r="AA81" s="46"/>
      <c r="AB81" s="46"/>
      <c r="AC81" s="47"/>
      <c r="AD81" s="45"/>
      <c r="AE81" s="46"/>
      <c r="AF81" s="46"/>
      <c r="AG81" s="46"/>
      <c r="AH81" s="47"/>
      <c r="AI81" s="43">
        <f t="shared" si="10"/>
        <v>0</v>
      </c>
      <c r="AK81" s="37" t="s">
        <v>6</v>
      </c>
      <c r="AL81" s="53"/>
      <c r="AM81" s="46"/>
      <c r="AN81" s="47"/>
      <c r="AO81" s="83"/>
      <c r="AP81" s="83"/>
      <c r="AQ81" s="83"/>
      <c r="AR81" s="48"/>
      <c r="AS81" s="45"/>
      <c r="AT81" s="46"/>
      <c r="AU81" s="46">
        <v>124.8</v>
      </c>
      <c r="AV81" s="46"/>
      <c r="AW81" s="46"/>
      <c r="AX81" s="47"/>
      <c r="AY81" s="45"/>
      <c r="AZ81" s="46"/>
      <c r="BA81" s="46"/>
      <c r="BB81" s="46"/>
      <c r="BC81" s="47"/>
      <c r="BD81" s="43">
        <f t="shared" si="8"/>
        <v>124.8</v>
      </c>
      <c r="BF81" s="37" t="s">
        <v>6</v>
      </c>
      <c r="BG81" s="53"/>
      <c r="BH81" s="46"/>
      <c r="BI81" s="47"/>
      <c r="BJ81" s="48"/>
      <c r="BK81" s="45"/>
      <c r="BL81" s="46"/>
      <c r="BM81" s="46"/>
      <c r="BN81" s="46"/>
      <c r="BO81" s="46"/>
      <c r="BP81" s="47"/>
      <c r="BQ81" s="45"/>
      <c r="BR81" s="46"/>
      <c r="BS81" s="46"/>
      <c r="BT81" s="46"/>
      <c r="BU81" s="47"/>
      <c r="BV81" s="43">
        <f t="shared" si="11"/>
        <v>0</v>
      </c>
    </row>
    <row r="82" spans="1:74" ht="15.75">
      <c r="A82" s="3" t="s">
        <v>18</v>
      </c>
      <c r="B82" s="45"/>
      <c r="C82" s="46"/>
      <c r="D82" s="47"/>
      <c r="E82" s="48"/>
      <c r="F82" s="45"/>
      <c r="G82" s="46"/>
      <c r="H82" s="46"/>
      <c r="I82" s="46"/>
      <c r="J82" s="46"/>
      <c r="K82" s="47"/>
      <c r="L82" s="45"/>
      <c r="M82" s="46"/>
      <c r="N82" s="46"/>
      <c r="O82" s="46"/>
      <c r="P82" s="47"/>
      <c r="Q82" s="43">
        <f t="shared" si="9"/>
        <v>0</v>
      </c>
      <c r="S82" s="37" t="s">
        <v>18</v>
      </c>
      <c r="T82" s="53"/>
      <c r="U82" s="46"/>
      <c r="V82" s="47"/>
      <c r="W82" s="48"/>
      <c r="X82" s="45"/>
      <c r="Y82" s="46"/>
      <c r="Z82" s="46"/>
      <c r="AA82" s="46"/>
      <c r="AB82" s="46"/>
      <c r="AC82" s="47"/>
      <c r="AD82" s="45"/>
      <c r="AE82" s="46"/>
      <c r="AF82" s="46"/>
      <c r="AG82" s="46"/>
      <c r="AH82" s="47"/>
      <c r="AI82" s="43">
        <f t="shared" si="10"/>
        <v>0</v>
      </c>
      <c r="AK82" s="37" t="s">
        <v>18</v>
      </c>
      <c r="AL82" s="53"/>
      <c r="AM82" s="46"/>
      <c r="AN82" s="47"/>
      <c r="AO82" s="83"/>
      <c r="AP82" s="83"/>
      <c r="AQ82" s="83"/>
      <c r="AR82" s="48"/>
      <c r="AS82" s="45"/>
      <c r="AT82" s="46"/>
      <c r="AU82" s="46"/>
      <c r="AV82" s="46"/>
      <c r="AW82" s="46"/>
      <c r="AX82" s="47"/>
      <c r="AY82" s="45"/>
      <c r="AZ82" s="46"/>
      <c r="BA82" s="46"/>
      <c r="BB82" s="46"/>
      <c r="BC82" s="47"/>
      <c r="BD82" s="43">
        <f t="shared" si="8"/>
        <v>0</v>
      </c>
      <c r="BF82" s="37" t="s">
        <v>18</v>
      </c>
      <c r="BG82" s="53"/>
      <c r="BH82" s="46"/>
      <c r="BI82" s="47"/>
      <c r="BJ82" s="48"/>
      <c r="BK82" s="45"/>
      <c r="BL82" s="46"/>
      <c r="BM82" s="46">
        <v>65</v>
      </c>
      <c r="BN82" s="46"/>
      <c r="BO82" s="46"/>
      <c r="BP82" s="47"/>
      <c r="BQ82" s="45"/>
      <c r="BR82" s="46"/>
      <c r="BS82" s="46"/>
      <c r="BT82" s="46"/>
      <c r="BU82" s="47"/>
      <c r="BV82" s="43">
        <f t="shared" si="11"/>
        <v>65</v>
      </c>
    </row>
    <row r="83" spans="1:74" ht="15.75">
      <c r="A83" s="3" t="s">
        <v>14</v>
      </c>
      <c r="B83" s="45">
        <v>3.6</v>
      </c>
      <c r="C83" s="46"/>
      <c r="D83" s="47">
        <v>7</v>
      </c>
      <c r="E83" s="48"/>
      <c r="F83" s="45"/>
      <c r="G83" s="46"/>
      <c r="H83" s="46"/>
      <c r="I83" s="46"/>
      <c r="J83" s="46"/>
      <c r="K83" s="47"/>
      <c r="L83" s="45">
        <v>2</v>
      </c>
      <c r="M83" s="46"/>
      <c r="N83" s="46"/>
      <c r="O83" s="46"/>
      <c r="P83" s="47"/>
      <c r="Q83" s="43">
        <f t="shared" si="9"/>
        <v>12.6</v>
      </c>
      <c r="S83" s="37" t="s">
        <v>14</v>
      </c>
      <c r="T83" s="53">
        <v>3.6</v>
      </c>
      <c r="U83" s="46"/>
      <c r="V83" s="47">
        <v>7</v>
      </c>
      <c r="W83" s="48"/>
      <c r="X83" s="45"/>
      <c r="Y83" s="46"/>
      <c r="Z83" s="46"/>
      <c r="AA83" s="46"/>
      <c r="AB83" s="46"/>
      <c r="AC83" s="47"/>
      <c r="AD83" s="45">
        <v>3</v>
      </c>
      <c r="AE83" s="46"/>
      <c r="AF83" s="46"/>
      <c r="AG83" s="46"/>
      <c r="AH83" s="47"/>
      <c r="AI83" s="43">
        <f t="shared" si="10"/>
        <v>13.6</v>
      </c>
      <c r="AK83" s="37" t="s">
        <v>14</v>
      </c>
      <c r="AL83" s="53">
        <v>3.6</v>
      </c>
      <c r="AM83" s="46"/>
      <c r="AN83" s="47">
        <v>7</v>
      </c>
      <c r="AO83" s="83"/>
      <c r="AP83" s="83"/>
      <c r="AQ83" s="83"/>
      <c r="AR83" s="48"/>
      <c r="AS83" s="45"/>
      <c r="AT83" s="46"/>
      <c r="AU83" s="46"/>
      <c r="AV83" s="46">
        <v>4.7</v>
      </c>
      <c r="AW83" s="46"/>
      <c r="AX83" s="47"/>
      <c r="AY83" s="45">
        <v>2</v>
      </c>
      <c r="AZ83" s="46"/>
      <c r="BA83" s="46"/>
      <c r="BB83" s="46"/>
      <c r="BC83" s="47"/>
      <c r="BD83" s="43">
        <f t="shared" si="8"/>
        <v>17.3</v>
      </c>
      <c r="BF83" s="37" t="s">
        <v>14</v>
      </c>
      <c r="BG83" s="53">
        <v>3.6</v>
      </c>
      <c r="BH83" s="46"/>
      <c r="BI83" s="47">
        <v>7</v>
      </c>
      <c r="BJ83" s="48"/>
      <c r="BK83" s="45"/>
      <c r="BL83" s="46"/>
      <c r="BM83" s="46">
        <v>4</v>
      </c>
      <c r="BN83" s="46">
        <v>4.7</v>
      </c>
      <c r="BO83" s="46"/>
      <c r="BP83" s="47"/>
      <c r="BQ83" s="45">
        <v>6</v>
      </c>
      <c r="BR83" s="46"/>
      <c r="BS83" s="46"/>
      <c r="BT83" s="46"/>
      <c r="BU83" s="47"/>
      <c r="BV83" s="43">
        <f t="shared" si="11"/>
        <v>25.3</v>
      </c>
    </row>
    <row r="84" spans="1:74" ht="15.75">
      <c r="A84" s="3" t="s">
        <v>7</v>
      </c>
      <c r="B84" s="45"/>
      <c r="C84" s="46"/>
      <c r="D84" s="47"/>
      <c r="E84" s="48"/>
      <c r="F84" s="45"/>
      <c r="G84" s="46">
        <v>3.6</v>
      </c>
      <c r="H84" s="46">
        <v>7.5</v>
      </c>
      <c r="I84" s="46"/>
      <c r="J84" s="46"/>
      <c r="K84" s="47"/>
      <c r="L84" s="45"/>
      <c r="M84" s="46"/>
      <c r="N84" s="46"/>
      <c r="O84" s="46"/>
      <c r="P84" s="47"/>
      <c r="Q84" s="43">
        <f t="shared" si="9"/>
        <v>11.1</v>
      </c>
      <c r="S84" s="37" t="s">
        <v>7</v>
      </c>
      <c r="T84" s="53"/>
      <c r="U84" s="46"/>
      <c r="V84" s="47"/>
      <c r="W84" s="48"/>
      <c r="X84" s="45"/>
      <c r="Y84" s="46">
        <v>3.6</v>
      </c>
      <c r="Z84" s="46">
        <v>7.5</v>
      </c>
      <c r="AA84" s="46"/>
      <c r="AB84" s="46"/>
      <c r="AC84" s="47"/>
      <c r="AD84" s="45">
        <v>0.7</v>
      </c>
      <c r="AE84" s="46"/>
      <c r="AF84" s="46"/>
      <c r="AG84" s="46"/>
      <c r="AH84" s="47"/>
      <c r="AI84" s="43">
        <f t="shared" si="10"/>
        <v>11.799999999999999</v>
      </c>
      <c r="AK84" s="37" t="s">
        <v>7</v>
      </c>
      <c r="AL84" s="53"/>
      <c r="AM84" s="46"/>
      <c r="AN84" s="47"/>
      <c r="AO84" s="83"/>
      <c r="AP84" s="83"/>
      <c r="AQ84" s="83"/>
      <c r="AR84" s="48"/>
      <c r="AS84" s="45"/>
      <c r="AT84" s="46">
        <v>3.6</v>
      </c>
      <c r="AU84" s="46">
        <v>4.8</v>
      </c>
      <c r="AV84" s="46"/>
      <c r="AW84" s="46"/>
      <c r="AX84" s="47"/>
      <c r="AY84" s="45"/>
      <c r="AZ84" s="46"/>
      <c r="BA84" s="46"/>
      <c r="BB84" s="46"/>
      <c r="BC84" s="47"/>
      <c r="BD84" s="43">
        <f t="shared" si="8"/>
        <v>8.4</v>
      </c>
      <c r="BF84" s="37" t="s">
        <v>7</v>
      </c>
      <c r="BG84" s="53"/>
      <c r="BH84" s="46"/>
      <c r="BI84" s="47"/>
      <c r="BJ84" s="48"/>
      <c r="BK84" s="45"/>
      <c r="BL84" s="46">
        <v>3.6</v>
      </c>
      <c r="BM84" s="46">
        <v>1.3</v>
      </c>
      <c r="BN84" s="46"/>
      <c r="BO84" s="46"/>
      <c r="BP84" s="47"/>
      <c r="BQ84" s="45"/>
      <c r="BR84" s="46"/>
      <c r="BS84" s="46"/>
      <c r="BT84" s="46"/>
      <c r="BU84" s="47"/>
      <c r="BV84" s="43">
        <f t="shared" si="11"/>
        <v>4.9000000000000004</v>
      </c>
    </row>
    <row r="85" spans="1:74" ht="24">
      <c r="A85" s="28" t="s">
        <v>8</v>
      </c>
      <c r="B85" s="45">
        <v>135</v>
      </c>
      <c r="C85" s="46"/>
      <c r="D85" s="47"/>
      <c r="E85" s="48"/>
      <c r="F85" s="45"/>
      <c r="G85" s="46"/>
      <c r="H85" s="46"/>
      <c r="I85" s="46"/>
      <c r="J85" s="46"/>
      <c r="K85" s="47"/>
      <c r="L85" s="45">
        <v>30</v>
      </c>
      <c r="M85" s="46"/>
      <c r="N85" s="46"/>
      <c r="O85" s="46"/>
      <c r="P85" s="47"/>
      <c r="Q85" s="43">
        <f t="shared" si="9"/>
        <v>165</v>
      </c>
      <c r="S85" s="38" t="s">
        <v>8</v>
      </c>
      <c r="T85" s="53">
        <v>135.6</v>
      </c>
      <c r="U85" s="46">
        <v>90</v>
      </c>
      <c r="V85" s="47"/>
      <c r="W85" s="48"/>
      <c r="X85" s="45"/>
      <c r="Y85" s="46"/>
      <c r="Z85" s="46"/>
      <c r="AA85" s="46"/>
      <c r="AB85" s="46"/>
      <c r="AC85" s="47"/>
      <c r="AD85" s="45"/>
      <c r="AE85" s="46"/>
      <c r="AF85" s="46"/>
      <c r="AG85" s="46"/>
      <c r="AH85" s="47"/>
      <c r="AI85" s="43">
        <f t="shared" si="10"/>
        <v>225.6</v>
      </c>
      <c r="AK85" s="38" t="s">
        <v>8</v>
      </c>
      <c r="AL85" s="53">
        <v>135.6</v>
      </c>
      <c r="AM85" s="46"/>
      <c r="AN85" s="47"/>
      <c r="AO85" s="83"/>
      <c r="AP85" s="83"/>
      <c r="AQ85" s="83"/>
      <c r="AR85" s="48"/>
      <c r="AS85" s="45"/>
      <c r="AT85" s="46"/>
      <c r="AU85" s="46">
        <v>20</v>
      </c>
      <c r="AV85" s="46">
        <v>21</v>
      </c>
      <c r="AW85" s="46"/>
      <c r="AX85" s="47"/>
      <c r="AY85" s="45">
        <v>30</v>
      </c>
      <c r="AZ85" s="46"/>
      <c r="BA85" s="46"/>
      <c r="BB85" s="46"/>
      <c r="BC85" s="47"/>
      <c r="BD85" s="43">
        <f t="shared" si="8"/>
        <v>206.6</v>
      </c>
      <c r="BF85" s="38" t="s">
        <v>8</v>
      </c>
      <c r="BG85" s="53">
        <v>135.6</v>
      </c>
      <c r="BH85" s="46">
        <v>90</v>
      </c>
      <c r="BI85" s="47"/>
      <c r="BJ85" s="48"/>
      <c r="BK85" s="45"/>
      <c r="BL85" s="46"/>
      <c r="BM85" s="46"/>
      <c r="BN85" s="46">
        <v>21</v>
      </c>
      <c r="BO85" s="46"/>
      <c r="BP85" s="47"/>
      <c r="BQ85" s="45"/>
      <c r="BR85" s="46">
        <v>110</v>
      </c>
      <c r="BS85" s="46"/>
      <c r="BT85" s="46"/>
      <c r="BU85" s="47"/>
      <c r="BV85" s="43">
        <f t="shared" si="11"/>
        <v>356.6</v>
      </c>
    </row>
    <row r="86" spans="1:74" ht="15.75">
      <c r="A86" s="3" t="s">
        <v>9</v>
      </c>
      <c r="B86" s="45"/>
      <c r="C86" s="46"/>
      <c r="D86" s="47"/>
      <c r="E86" s="48"/>
      <c r="F86" s="45"/>
      <c r="G86" s="46">
        <v>8</v>
      </c>
      <c r="H86" s="46"/>
      <c r="I86" s="46"/>
      <c r="J86" s="46"/>
      <c r="K86" s="47"/>
      <c r="L86" s="45"/>
      <c r="M86" s="46"/>
      <c r="N86" s="46"/>
      <c r="O86" s="46"/>
      <c r="P86" s="47"/>
      <c r="Q86" s="43">
        <f t="shared" si="9"/>
        <v>8</v>
      </c>
      <c r="S86" s="37" t="s">
        <v>9</v>
      </c>
      <c r="T86" s="53"/>
      <c r="U86" s="46"/>
      <c r="V86" s="47"/>
      <c r="W86" s="48"/>
      <c r="X86" s="45"/>
      <c r="Y86" s="46">
        <v>8</v>
      </c>
      <c r="Z86" s="46"/>
      <c r="AA86" s="46"/>
      <c r="AB86" s="46"/>
      <c r="AC86" s="47"/>
      <c r="AD86" s="45"/>
      <c r="AE86" s="46"/>
      <c r="AF86" s="46"/>
      <c r="AG86" s="46"/>
      <c r="AH86" s="47"/>
      <c r="AI86" s="43">
        <f t="shared" si="10"/>
        <v>8</v>
      </c>
      <c r="AK86" s="37" t="s">
        <v>9</v>
      </c>
      <c r="AL86" s="53"/>
      <c r="AM86" s="46"/>
      <c r="AN86" s="47"/>
      <c r="AO86" s="83"/>
      <c r="AP86" s="83"/>
      <c r="AQ86" s="83"/>
      <c r="AR86" s="48"/>
      <c r="AS86" s="45"/>
      <c r="AT86" s="46">
        <v>3.6</v>
      </c>
      <c r="AU86" s="46"/>
      <c r="AV86" s="46"/>
      <c r="AW86" s="46"/>
      <c r="AX86" s="47"/>
      <c r="AY86" s="45"/>
      <c r="AZ86" s="46"/>
      <c r="BA86" s="46"/>
      <c r="BB86" s="46"/>
      <c r="BC86" s="47"/>
      <c r="BD86" s="43">
        <f t="shared" si="8"/>
        <v>3.6</v>
      </c>
      <c r="BF86" s="37" t="s">
        <v>9</v>
      </c>
      <c r="BG86" s="53"/>
      <c r="BH86" s="46"/>
      <c r="BI86" s="47"/>
      <c r="BJ86" s="48"/>
      <c r="BK86" s="45"/>
      <c r="BL86" s="46"/>
      <c r="BM86" s="46">
        <v>9.6</v>
      </c>
      <c r="BN86" s="46"/>
      <c r="BO86" s="46"/>
      <c r="BP86" s="47"/>
      <c r="BQ86" s="45">
        <v>4</v>
      </c>
      <c r="BR86" s="46"/>
      <c r="BS86" s="46"/>
      <c r="BT86" s="46"/>
      <c r="BU86" s="47"/>
      <c r="BV86" s="43">
        <f t="shared" si="11"/>
        <v>13.6</v>
      </c>
    </row>
    <row r="87" spans="1:74" ht="15.75">
      <c r="A87" s="3" t="s">
        <v>10</v>
      </c>
      <c r="B87" s="45"/>
      <c r="C87" s="46"/>
      <c r="D87" s="47"/>
      <c r="E87" s="48"/>
      <c r="F87" s="45"/>
      <c r="G87" s="46"/>
      <c r="H87" s="46"/>
      <c r="I87" s="46"/>
      <c r="J87" s="46"/>
      <c r="K87" s="47"/>
      <c r="L87" s="45">
        <v>79</v>
      </c>
      <c r="M87" s="46"/>
      <c r="N87" s="46"/>
      <c r="O87" s="46"/>
      <c r="P87" s="47"/>
      <c r="Q87" s="43">
        <f t="shared" si="9"/>
        <v>79</v>
      </c>
      <c r="S87" s="37" t="s">
        <v>10</v>
      </c>
      <c r="T87" s="53"/>
      <c r="U87" s="46"/>
      <c r="V87" s="47"/>
      <c r="W87" s="48"/>
      <c r="X87" s="45"/>
      <c r="Y87" s="46"/>
      <c r="Z87" s="46"/>
      <c r="AA87" s="46"/>
      <c r="AB87" s="46"/>
      <c r="AC87" s="47"/>
      <c r="AD87" s="45">
        <v>30</v>
      </c>
      <c r="AE87" s="46"/>
      <c r="AF87" s="46"/>
      <c r="AG87" s="46"/>
      <c r="AH87" s="47"/>
      <c r="AI87" s="43">
        <f t="shared" si="10"/>
        <v>30</v>
      </c>
      <c r="AK87" s="37" t="s">
        <v>10</v>
      </c>
      <c r="AL87" s="53"/>
      <c r="AM87" s="46"/>
      <c r="AN87" s="47"/>
      <c r="AO87" s="83"/>
      <c r="AP87" s="83"/>
      <c r="AQ87" s="83"/>
      <c r="AR87" s="48"/>
      <c r="AS87" s="45"/>
      <c r="AT87" s="46"/>
      <c r="AU87" s="46"/>
      <c r="AV87" s="46"/>
      <c r="AW87" s="46"/>
      <c r="AX87" s="47"/>
      <c r="AY87" s="45">
        <v>79</v>
      </c>
      <c r="AZ87" s="46"/>
      <c r="BA87" s="46"/>
      <c r="BB87" s="46"/>
      <c r="BC87" s="47"/>
      <c r="BD87" s="43">
        <f t="shared" si="8"/>
        <v>79</v>
      </c>
      <c r="BF87" s="37" t="s">
        <v>10</v>
      </c>
      <c r="BG87" s="53"/>
      <c r="BH87" s="46"/>
      <c r="BI87" s="47"/>
      <c r="BJ87" s="48"/>
      <c r="BK87" s="45"/>
      <c r="BL87" s="46"/>
      <c r="BM87" s="46"/>
      <c r="BN87" s="46"/>
      <c r="BO87" s="46"/>
      <c r="BP87" s="47"/>
      <c r="BQ87" s="45">
        <v>68.900000000000006</v>
      </c>
      <c r="BR87" s="46"/>
      <c r="BS87" s="46"/>
      <c r="BT87" s="46"/>
      <c r="BU87" s="47"/>
      <c r="BV87" s="43">
        <f t="shared" si="11"/>
        <v>68.900000000000006</v>
      </c>
    </row>
    <row r="88" spans="1:74" ht="15.75">
      <c r="A88" s="3" t="s">
        <v>11</v>
      </c>
      <c r="B88" s="45"/>
      <c r="C88" s="46"/>
      <c r="D88" s="47"/>
      <c r="E88" s="48"/>
      <c r="F88" s="45"/>
      <c r="G88" s="46"/>
      <c r="H88" s="46"/>
      <c r="I88" s="46"/>
      <c r="J88" s="46"/>
      <c r="K88" s="47"/>
      <c r="L88" s="45">
        <v>3</v>
      </c>
      <c r="M88" s="46"/>
      <c r="N88" s="46"/>
      <c r="O88" s="46"/>
      <c r="P88" s="47"/>
      <c r="Q88" s="43">
        <f t="shared" si="9"/>
        <v>3</v>
      </c>
      <c r="S88" s="37" t="s">
        <v>11</v>
      </c>
      <c r="T88" s="53"/>
      <c r="U88" s="46"/>
      <c r="V88" s="47"/>
      <c r="W88" s="48"/>
      <c r="X88" s="45"/>
      <c r="Y88" s="46"/>
      <c r="Z88" s="46"/>
      <c r="AA88" s="46"/>
      <c r="AB88" s="46"/>
      <c r="AC88" s="47"/>
      <c r="AD88" s="45">
        <v>4.8</v>
      </c>
      <c r="AE88" s="46"/>
      <c r="AF88" s="46"/>
      <c r="AG88" s="46"/>
      <c r="AH88" s="47"/>
      <c r="AI88" s="43">
        <f t="shared" si="10"/>
        <v>4.8</v>
      </c>
      <c r="AK88" s="37" t="s">
        <v>11</v>
      </c>
      <c r="AL88" s="53"/>
      <c r="AM88" s="46"/>
      <c r="AN88" s="47"/>
      <c r="AO88" s="83"/>
      <c r="AP88" s="83"/>
      <c r="AQ88" s="83"/>
      <c r="AR88" s="48"/>
      <c r="AS88" s="45"/>
      <c r="AT88" s="46"/>
      <c r="AU88" s="46">
        <v>9.6</v>
      </c>
      <c r="AV88" s="46"/>
      <c r="AW88" s="46"/>
      <c r="AX88" s="47"/>
      <c r="AY88" s="45">
        <v>3</v>
      </c>
      <c r="AZ88" s="46"/>
      <c r="BA88" s="46"/>
      <c r="BB88" s="46"/>
      <c r="BC88" s="47"/>
      <c r="BD88" s="43">
        <f t="shared" si="8"/>
        <v>12.6</v>
      </c>
      <c r="BF88" s="37" t="s">
        <v>11</v>
      </c>
      <c r="BG88" s="53"/>
      <c r="BH88" s="46"/>
      <c r="BI88" s="47"/>
      <c r="BJ88" s="48"/>
      <c r="BK88" s="45"/>
      <c r="BL88" s="46"/>
      <c r="BM88" s="46"/>
      <c r="BN88" s="46"/>
      <c r="BO88" s="46"/>
      <c r="BP88" s="47"/>
      <c r="BQ88" s="45">
        <v>10</v>
      </c>
      <c r="BR88" s="46"/>
      <c r="BS88" s="46"/>
      <c r="BT88" s="46"/>
      <c r="BU88" s="47"/>
      <c r="BV88" s="43">
        <f t="shared" si="11"/>
        <v>10</v>
      </c>
    </row>
    <row r="89" spans="1:74" ht="15.75">
      <c r="A89" s="3" t="s">
        <v>12</v>
      </c>
      <c r="B89" s="45"/>
      <c r="C89" s="46"/>
      <c r="D89" s="47"/>
      <c r="E89" s="48"/>
      <c r="F89" s="45"/>
      <c r="G89" s="46"/>
      <c r="H89" s="46"/>
      <c r="I89" s="46"/>
      <c r="J89" s="46"/>
      <c r="K89" s="47"/>
      <c r="L89" s="45"/>
      <c r="M89" s="46"/>
      <c r="N89" s="46"/>
      <c r="O89" s="46"/>
      <c r="P89" s="47"/>
      <c r="Q89" s="43">
        <f t="shared" si="9"/>
        <v>0</v>
      </c>
      <c r="S89" s="37" t="s">
        <v>12</v>
      </c>
      <c r="T89" s="53"/>
      <c r="U89" s="46"/>
      <c r="V89" s="47"/>
      <c r="W89" s="48"/>
      <c r="X89" s="45"/>
      <c r="Y89" s="46"/>
      <c r="Z89" s="46"/>
      <c r="AA89" s="46"/>
      <c r="AB89" s="46"/>
      <c r="AC89" s="47"/>
      <c r="AD89" s="45"/>
      <c r="AE89" s="46"/>
      <c r="AF89" s="46"/>
      <c r="AG89" s="46"/>
      <c r="AH89" s="47"/>
      <c r="AI89" s="43">
        <f t="shared" si="10"/>
        <v>0</v>
      </c>
      <c r="AK89" s="37" t="s">
        <v>12</v>
      </c>
      <c r="AL89" s="53"/>
      <c r="AM89" s="46"/>
      <c r="AN89" s="47"/>
      <c r="AO89" s="83"/>
      <c r="AP89" s="83"/>
      <c r="AQ89" s="83"/>
      <c r="AR89" s="48"/>
      <c r="AS89" s="45"/>
      <c r="AT89" s="46"/>
      <c r="AU89" s="46"/>
      <c r="AV89" s="46"/>
      <c r="AW89" s="46"/>
      <c r="AX89" s="47"/>
      <c r="AY89" s="45"/>
      <c r="AZ89" s="46"/>
      <c r="BA89" s="46"/>
      <c r="BB89" s="46"/>
      <c r="BC89" s="47"/>
      <c r="BD89" s="43">
        <f t="shared" si="8"/>
        <v>0</v>
      </c>
      <c r="BF89" s="37" t="s">
        <v>12</v>
      </c>
      <c r="BG89" s="53"/>
      <c r="BH89" s="46"/>
      <c r="BI89" s="47"/>
      <c r="BJ89" s="48"/>
      <c r="BK89" s="45"/>
      <c r="BL89" s="46"/>
      <c r="BM89" s="46"/>
      <c r="BN89" s="46"/>
      <c r="BO89" s="46"/>
      <c r="BP89" s="47"/>
      <c r="BQ89" s="45"/>
      <c r="BR89" s="46"/>
      <c r="BS89" s="46"/>
      <c r="BT89" s="46"/>
      <c r="BU89" s="47"/>
      <c r="BV89" s="43">
        <f t="shared" si="11"/>
        <v>0</v>
      </c>
    </row>
    <row r="90" spans="1:74" ht="15.75">
      <c r="A90" s="3" t="s">
        <v>20</v>
      </c>
      <c r="B90" s="45"/>
      <c r="C90" s="46"/>
      <c r="D90" s="47"/>
      <c r="E90" s="48"/>
      <c r="F90" s="45"/>
      <c r="G90" s="46"/>
      <c r="H90" s="46"/>
      <c r="I90" s="46"/>
      <c r="J90" s="46"/>
      <c r="K90" s="47"/>
      <c r="L90" s="45">
        <v>13</v>
      </c>
      <c r="M90" s="46"/>
      <c r="N90" s="46"/>
      <c r="O90" s="46"/>
      <c r="P90" s="47"/>
      <c r="Q90" s="43">
        <f t="shared" si="9"/>
        <v>13</v>
      </c>
      <c r="S90" s="37" t="s">
        <v>20</v>
      </c>
      <c r="T90" s="53"/>
      <c r="U90" s="46"/>
      <c r="V90" s="47"/>
      <c r="W90" s="48"/>
      <c r="X90" s="45"/>
      <c r="Y90" s="46"/>
      <c r="Z90" s="46"/>
      <c r="AA90" s="46"/>
      <c r="AB90" s="46"/>
      <c r="AC90" s="47"/>
      <c r="AD90" s="45">
        <v>41.2</v>
      </c>
      <c r="AE90" s="46"/>
      <c r="AF90" s="46"/>
      <c r="AG90" s="46"/>
      <c r="AH90" s="47"/>
      <c r="AI90" s="43">
        <f t="shared" si="10"/>
        <v>41.2</v>
      </c>
      <c r="AK90" s="37" t="s">
        <v>20</v>
      </c>
      <c r="AL90" s="53"/>
      <c r="AM90" s="46"/>
      <c r="AN90" s="47"/>
      <c r="AO90" s="83"/>
      <c r="AP90" s="83"/>
      <c r="AQ90" s="83"/>
      <c r="AR90" s="48"/>
      <c r="AS90" s="45"/>
      <c r="AT90" s="46"/>
      <c r="AU90" s="46"/>
      <c r="AV90" s="46"/>
      <c r="AW90" s="46"/>
      <c r="AX90" s="47"/>
      <c r="AY90" s="45">
        <v>13</v>
      </c>
      <c r="AZ90" s="46"/>
      <c r="BA90" s="46"/>
      <c r="BB90" s="46"/>
      <c r="BC90" s="47"/>
      <c r="BD90" s="43">
        <f t="shared" si="8"/>
        <v>13</v>
      </c>
      <c r="BF90" s="37" t="s">
        <v>20</v>
      </c>
      <c r="BG90" s="53"/>
      <c r="BH90" s="46"/>
      <c r="BI90" s="47"/>
      <c r="BJ90" s="48"/>
      <c r="BK90" s="45"/>
      <c r="BL90" s="46"/>
      <c r="BM90" s="46">
        <v>2.5</v>
      </c>
      <c r="BN90" s="46"/>
      <c r="BO90" s="46"/>
      <c r="BP90" s="47"/>
      <c r="BQ90" s="45"/>
      <c r="BR90" s="46"/>
      <c r="BS90" s="46"/>
      <c r="BT90" s="46"/>
      <c r="BU90" s="47"/>
      <c r="BV90" s="43">
        <f t="shared" si="11"/>
        <v>2.5</v>
      </c>
    </row>
    <row r="91" spans="1:74" ht="15.75">
      <c r="A91" s="3" t="s">
        <v>21</v>
      </c>
      <c r="B91" s="45">
        <v>18</v>
      </c>
      <c r="C91" s="46"/>
      <c r="D91" s="47"/>
      <c r="E91" s="48"/>
      <c r="F91" s="45"/>
      <c r="G91" s="46"/>
      <c r="H91" s="46">
        <v>45.1</v>
      </c>
      <c r="I91" s="46"/>
      <c r="J91" s="46"/>
      <c r="K91" s="47"/>
      <c r="L91" s="45"/>
      <c r="M91" s="46"/>
      <c r="N91" s="46"/>
      <c r="O91" s="46"/>
      <c r="P91" s="47"/>
      <c r="Q91" s="43">
        <f t="shared" si="9"/>
        <v>63.1</v>
      </c>
      <c r="S91" s="37" t="s">
        <v>21</v>
      </c>
      <c r="T91" s="53">
        <v>18</v>
      </c>
      <c r="U91" s="46"/>
      <c r="V91" s="47"/>
      <c r="W91" s="48"/>
      <c r="X91" s="45"/>
      <c r="Y91" s="46">
        <v>3.6</v>
      </c>
      <c r="Z91" s="46">
        <v>45</v>
      </c>
      <c r="AA91" s="46"/>
      <c r="AB91" s="46"/>
      <c r="AC91" s="47"/>
      <c r="AD91" s="45"/>
      <c r="AE91" s="46"/>
      <c r="AF91" s="46"/>
      <c r="AG91" s="46"/>
      <c r="AH91" s="47"/>
      <c r="AI91" s="43">
        <f t="shared" si="10"/>
        <v>66.599999999999994</v>
      </c>
      <c r="AK91" s="37" t="s">
        <v>21</v>
      </c>
      <c r="AL91" s="53">
        <v>22.8</v>
      </c>
      <c r="AM91" s="46"/>
      <c r="AN91" s="47"/>
      <c r="AO91" s="83"/>
      <c r="AP91" s="83"/>
      <c r="AQ91" s="83"/>
      <c r="AR91" s="48"/>
      <c r="AS91" s="45"/>
      <c r="AT91" s="46"/>
      <c r="AU91" s="46"/>
      <c r="AV91" s="46"/>
      <c r="AW91" s="46"/>
      <c r="AX91" s="47"/>
      <c r="AY91" s="45"/>
      <c r="AZ91" s="46"/>
      <c r="BA91" s="46"/>
      <c r="BB91" s="46"/>
      <c r="BC91" s="47"/>
      <c r="BD91" s="43">
        <f t="shared" si="8"/>
        <v>22.8</v>
      </c>
      <c r="BF91" s="37" t="s">
        <v>21</v>
      </c>
      <c r="BG91" s="53">
        <v>22.8</v>
      </c>
      <c r="BH91" s="46"/>
      <c r="BI91" s="47"/>
      <c r="BJ91" s="48"/>
      <c r="BK91" s="45"/>
      <c r="BL91" s="46"/>
      <c r="BM91" s="46"/>
      <c r="BN91" s="46"/>
      <c r="BO91" s="46"/>
      <c r="BP91" s="47"/>
      <c r="BQ91" s="45"/>
      <c r="BR91" s="46"/>
      <c r="BS91" s="46"/>
      <c r="BT91" s="46"/>
      <c r="BU91" s="47"/>
      <c r="BV91" s="43">
        <f t="shared" si="11"/>
        <v>22.8</v>
      </c>
    </row>
    <row r="92" spans="1:74" ht="15.75">
      <c r="A92" s="3" t="s">
        <v>22</v>
      </c>
      <c r="B92" s="45"/>
      <c r="C92" s="46"/>
      <c r="D92" s="47"/>
      <c r="E92" s="48"/>
      <c r="F92" s="45"/>
      <c r="G92" s="46"/>
      <c r="H92" s="46"/>
      <c r="I92" s="46"/>
      <c r="J92" s="46"/>
      <c r="K92" s="47"/>
      <c r="L92" s="45"/>
      <c r="M92" s="46"/>
      <c r="N92" s="46"/>
      <c r="O92" s="46"/>
      <c r="P92" s="47"/>
      <c r="Q92" s="43">
        <f t="shared" si="9"/>
        <v>0</v>
      </c>
      <c r="S92" s="37" t="s">
        <v>22</v>
      </c>
      <c r="T92" s="53"/>
      <c r="U92" s="46"/>
      <c r="V92" s="47"/>
      <c r="W92" s="48"/>
      <c r="X92" s="45"/>
      <c r="Y92" s="46"/>
      <c r="Z92" s="46"/>
      <c r="AA92" s="46"/>
      <c r="AB92" s="46"/>
      <c r="AC92" s="47"/>
      <c r="AD92" s="45"/>
      <c r="AE92" s="46"/>
      <c r="AF92" s="46"/>
      <c r="AG92" s="46"/>
      <c r="AH92" s="47"/>
      <c r="AI92" s="43">
        <f t="shared" si="10"/>
        <v>0</v>
      </c>
      <c r="AK92" s="37" t="s">
        <v>22</v>
      </c>
      <c r="AL92" s="53"/>
      <c r="AM92" s="46"/>
      <c r="AN92" s="47"/>
      <c r="AO92" s="83"/>
      <c r="AP92" s="83"/>
      <c r="AQ92" s="83"/>
      <c r="AR92" s="48"/>
      <c r="AS92" s="45"/>
      <c r="AT92" s="46"/>
      <c r="AU92" s="46"/>
      <c r="AV92" s="46"/>
      <c r="AW92" s="46"/>
      <c r="AX92" s="47"/>
      <c r="AY92" s="45"/>
      <c r="AZ92" s="46"/>
      <c r="BA92" s="46"/>
      <c r="BB92" s="46"/>
      <c r="BC92" s="47"/>
      <c r="BD92" s="43">
        <f t="shared" si="8"/>
        <v>0</v>
      </c>
      <c r="BF92" s="37" t="s">
        <v>22</v>
      </c>
      <c r="BG92" s="53"/>
      <c r="BH92" s="46"/>
      <c r="BI92" s="47"/>
      <c r="BJ92" s="48"/>
      <c r="BK92" s="45"/>
      <c r="BL92" s="46">
        <v>14.4</v>
      </c>
      <c r="BM92" s="46"/>
      <c r="BN92" s="46"/>
      <c r="BO92" s="46"/>
      <c r="BP92" s="47"/>
      <c r="BQ92" s="45"/>
      <c r="BR92" s="46"/>
      <c r="BS92" s="46"/>
      <c r="BT92" s="46"/>
      <c r="BU92" s="47"/>
      <c r="BV92" s="43">
        <f t="shared" si="11"/>
        <v>14.4</v>
      </c>
    </row>
    <row r="93" spans="1:74" ht="15.75">
      <c r="A93" s="3" t="s">
        <v>23</v>
      </c>
      <c r="B93" s="45">
        <v>3.6</v>
      </c>
      <c r="C93" s="46">
        <v>6</v>
      </c>
      <c r="D93" s="47"/>
      <c r="E93" s="48"/>
      <c r="F93" s="45"/>
      <c r="G93" s="46"/>
      <c r="H93" s="46"/>
      <c r="I93" s="46">
        <v>8</v>
      </c>
      <c r="J93" s="46"/>
      <c r="K93" s="47"/>
      <c r="L93" s="45">
        <v>4</v>
      </c>
      <c r="M93" s="46"/>
      <c r="N93" s="46"/>
      <c r="O93" s="46"/>
      <c r="P93" s="47"/>
      <c r="Q93" s="43">
        <f t="shared" si="9"/>
        <v>21.6</v>
      </c>
      <c r="S93" s="37" t="s">
        <v>23</v>
      </c>
      <c r="T93" s="53">
        <v>3.6</v>
      </c>
      <c r="U93" s="46">
        <v>6</v>
      </c>
      <c r="V93" s="47"/>
      <c r="W93" s="48"/>
      <c r="X93" s="45"/>
      <c r="Y93" s="46"/>
      <c r="Z93" s="46"/>
      <c r="AA93" s="46">
        <v>8</v>
      </c>
      <c r="AB93" s="46"/>
      <c r="AC93" s="47"/>
      <c r="AD93" s="45">
        <v>3.5</v>
      </c>
      <c r="AE93" s="46"/>
      <c r="AF93" s="46"/>
      <c r="AG93" s="46"/>
      <c r="AH93" s="47"/>
      <c r="AI93" s="43">
        <f t="shared" si="10"/>
        <v>21.1</v>
      </c>
      <c r="AK93" s="37" t="s">
        <v>23</v>
      </c>
      <c r="AL93" s="53">
        <v>3.6</v>
      </c>
      <c r="AM93" s="46">
        <v>6</v>
      </c>
      <c r="AN93" s="47"/>
      <c r="AO93" s="83"/>
      <c r="AP93" s="83"/>
      <c r="AQ93" s="83"/>
      <c r="AR93" s="48"/>
      <c r="AS93" s="45"/>
      <c r="AT93" s="46"/>
      <c r="AU93" s="46"/>
      <c r="AV93" s="46"/>
      <c r="AW93" s="46">
        <v>8</v>
      </c>
      <c r="AX93" s="47"/>
      <c r="AY93" s="45">
        <v>4</v>
      </c>
      <c r="AZ93" s="46"/>
      <c r="BA93" s="46"/>
      <c r="BB93" s="46"/>
      <c r="BC93" s="47"/>
      <c r="BD93" s="43">
        <f t="shared" si="8"/>
        <v>21.6</v>
      </c>
      <c r="BF93" s="37" t="s">
        <v>23</v>
      </c>
      <c r="BG93" s="53">
        <v>3.6</v>
      </c>
      <c r="BH93" s="46">
        <v>6</v>
      </c>
      <c r="BI93" s="47"/>
      <c r="BJ93" s="48"/>
      <c r="BK93" s="45"/>
      <c r="BL93" s="46"/>
      <c r="BM93" s="46"/>
      <c r="BN93" s="46"/>
      <c r="BO93" s="46">
        <v>8</v>
      </c>
      <c r="BP93" s="47"/>
      <c r="BQ93" s="45">
        <v>8</v>
      </c>
      <c r="BR93" s="46">
        <v>6</v>
      </c>
      <c r="BS93" s="46"/>
      <c r="BT93" s="46"/>
      <c r="BU93" s="47"/>
      <c r="BV93" s="43">
        <f t="shared" si="11"/>
        <v>31.6</v>
      </c>
    </row>
    <row r="94" spans="1:74" ht="15.75">
      <c r="A94" s="3" t="s">
        <v>24</v>
      </c>
      <c r="B94" s="45"/>
      <c r="C94" s="46"/>
      <c r="D94" s="47"/>
      <c r="E94" s="48"/>
      <c r="F94" s="45"/>
      <c r="G94" s="46"/>
      <c r="H94" s="46"/>
      <c r="I94" s="46"/>
      <c r="J94" s="46"/>
      <c r="K94" s="47"/>
      <c r="L94" s="45"/>
      <c r="M94" s="46"/>
      <c r="N94" s="46"/>
      <c r="O94" s="46"/>
      <c r="P94" s="47"/>
      <c r="Q94" s="43">
        <f t="shared" si="9"/>
        <v>0</v>
      </c>
      <c r="S94" s="37" t="s">
        <v>24</v>
      </c>
      <c r="T94" s="53"/>
      <c r="U94" s="46"/>
      <c r="V94" s="47"/>
      <c r="W94" s="48"/>
      <c r="X94" s="45"/>
      <c r="Y94" s="46"/>
      <c r="Z94" s="46"/>
      <c r="AA94" s="46">
        <v>18</v>
      </c>
      <c r="AB94" s="46"/>
      <c r="AC94" s="47"/>
      <c r="AD94" s="45"/>
      <c r="AE94" s="46"/>
      <c r="AF94" s="46"/>
      <c r="AG94" s="46"/>
      <c r="AH94" s="47"/>
      <c r="AI94" s="43">
        <f t="shared" si="10"/>
        <v>18</v>
      </c>
      <c r="AK94" s="37" t="s">
        <v>24</v>
      </c>
      <c r="AL94" s="53"/>
      <c r="AM94" s="46"/>
      <c r="AN94" s="47"/>
      <c r="AO94" s="83"/>
      <c r="AP94" s="83"/>
      <c r="AQ94" s="83"/>
      <c r="AR94" s="48"/>
      <c r="AS94" s="45"/>
      <c r="AT94" s="46"/>
      <c r="AU94" s="46"/>
      <c r="AV94" s="46"/>
      <c r="AW94" s="46">
        <v>18</v>
      </c>
      <c r="AX94" s="47"/>
      <c r="AY94" s="45"/>
      <c r="AZ94" s="46"/>
      <c r="BA94" s="46"/>
      <c r="BB94" s="46"/>
      <c r="BC94" s="47"/>
      <c r="BD94" s="43">
        <f t="shared" si="8"/>
        <v>18</v>
      </c>
      <c r="BF94" s="37" t="s">
        <v>24</v>
      </c>
      <c r="BG94" s="53"/>
      <c r="BH94" s="46"/>
      <c r="BI94" s="47"/>
      <c r="BJ94" s="48"/>
      <c r="BK94" s="45"/>
      <c r="BL94" s="46"/>
      <c r="BM94" s="46"/>
      <c r="BN94" s="46"/>
      <c r="BO94" s="46"/>
      <c r="BP94" s="47"/>
      <c r="BQ94" s="45"/>
      <c r="BR94" s="46"/>
      <c r="BS94" s="46"/>
      <c r="BT94" s="46"/>
      <c r="BU94" s="47"/>
      <c r="BV94" s="43">
        <f t="shared" si="11"/>
        <v>0</v>
      </c>
    </row>
    <row r="95" spans="1:74" ht="15.75">
      <c r="A95" s="3" t="s">
        <v>25</v>
      </c>
      <c r="B95" s="45"/>
      <c r="C95" s="46"/>
      <c r="D95" s="47"/>
      <c r="E95" s="48"/>
      <c r="F95" s="45"/>
      <c r="G95" s="46"/>
      <c r="H95" s="46"/>
      <c r="I95" s="46"/>
      <c r="J95" s="46"/>
      <c r="K95" s="47"/>
      <c r="L95" s="45"/>
      <c r="M95" s="46"/>
      <c r="N95" s="46"/>
      <c r="O95" s="46"/>
      <c r="P95" s="47"/>
      <c r="Q95" s="43">
        <f t="shared" si="9"/>
        <v>0</v>
      </c>
      <c r="S95" s="37" t="s">
        <v>25</v>
      </c>
      <c r="T95" s="53"/>
      <c r="U95" s="46"/>
      <c r="V95" s="47"/>
      <c r="W95" s="48"/>
      <c r="X95" s="45"/>
      <c r="Y95" s="46"/>
      <c r="Z95" s="46"/>
      <c r="AA95" s="46"/>
      <c r="AB95" s="46"/>
      <c r="AC95" s="47"/>
      <c r="AD95" s="45"/>
      <c r="AE95" s="46"/>
      <c r="AF95" s="46"/>
      <c r="AG95" s="46"/>
      <c r="AH95" s="47"/>
      <c r="AI95" s="43">
        <f t="shared" si="10"/>
        <v>0</v>
      </c>
      <c r="AK95" s="37" t="s">
        <v>25</v>
      </c>
      <c r="AL95" s="53"/>
      <c r="AM95" s="46"/>
      <c r="AN95" s="47"/>
      <c r="AO95" s="83"/>
      <c r="AP95" s="83"/>
      <c r="AQ95" s="83"/>
      <c r="AR95" s="48"/>
      <c r="AS95" s="45"/>
      <c r="AT95" s="46"/>
      <c r="AU95" s="46"/>
      <c r="AV95" s="46"/>
      <c r="AW95" s="46"/>
      <c r="AX95" s="47"/>
      <c r="AY95" s="45"/>
      <c r="AZ95" s="46"/>
      <c r="BA95" s="46"/>
      <c r="BB95" s="46"/>
      <c r="BC95" s="47"/>
      <c r="BD95" s="43">
        <f t="shared" si="8"/>
        <v>0</v>
      </c>
      <c r="BF95" s="37" t="s">
        <v>25</v>
      </c>
      <c r="BG95" s="53"/>
      <c r="BH95" s="46"/>
      <c r="BI95" s="47"/>
      <c r="BJ95" s="48"/>
      <c r="BK95" s="45"/>
      <c r="BL95" s="46"/>
      <c r="BM95" s="46"/>
      <c r="BN95" s="46"/>
      <c r="BO95" s="46"/>
      <c r="BP95" s="47"/>
      <c r="BQ95" s="45"/>
      <c r="BR95" s="46"/>
      <c r="BS95" s="46"/>
      <c r="BT95" s="46"/>
      <c r="BU95" s="47"/>
      <c r="BV95" s="43">
        <f t="shared" si="11"/>
        <v>0</v>
      </c>
    </row>
    <row r="96" spans="1:74" ht="15.75">
      <c r="A96" s="3" t="s">
        <v>26</v>
      </c>
      <c r="B96" s="45"/>
      <c r="C96" s="46"/>
      <c r="D96" s="47"/>
      <c r="E96" s="48">
        <v>100</v>
      </c>
      <c r="F96" s="45"/>
      <c r="G96" s="46"/>
      <c r="H96" s="46"/>
      <c r="I96" s="46">
        <v>71.5</v>
      </c>
      <c r="J96" s="46"/>
      <c r="K96" s="47"/>
      <c r="L96" s="45"/>
      <c r="M96" s="46"/>
      <c r="N96" s="46"/>
      <c r="O96" s="46"/>
      <c r="P96" s="47"/>
      <c r="Q96" s="43">
        <f t="shared" si="9"/>
        <v>171.5</v>
      </c>
      <c r="S96" s="37" t="s">
        <v>26</v>
      </c>
      <c r="T96" s="53"/>
      <c r="U96" s="46"/>
      <c r="V96" s="47"/>
      <c r="W96" s="48">
        <v>100</v>
      </c>
      <c r="X96" s="45"/>
      <c r="Y96" s="46"/>
      <c r="Z96" s="46"/>
      <c r="AA96" s="46"/>
      <c r="AB96" s="46"/>
      <c r="AC96" s="47"/>
      <c r="AD96" s="45"/>
      <c r="AE96" s="46"/>
      <c r="AF96" s="46"/>
      <c r="AG96" s="46"/>
      <c r="AH96" s="47"/>
      <c r="AI96" s="43">
        <f t="shared" si="10"/>
        <v>100</v>
      </c>
      <c r="AK96" s="37" t="s">
        <v>26</v>
      </c>
      <c r="AL96" s="53"/>
      <c r="AM96" s="46"/>
      <c r="AN96" s="47"/>
      <c r="AO96" s="83"/>
      <c r="AP96" s="83"/>
      <c r="AQ96" s="83"/>
      <c r="AR96" s="48">
        <v>100</v>
      </c>
      <c r="AS96" s="45"/>
      <c r="AT96" s="46"/>
      <c r="AU96" s="46"/>
      <c r="AV96" s="46"/>
      <c r="AW96" s="46"/>
      <c r="AX96" s="47"/>
      <c r="AY96" s="45"/>
      <c r="AZ96" s="46"/>
      <c r="BA96" s="46"/>
      <c r="BB96" s="46"/>
      <c r="BC96" s="47"/>
      <c r="BD96" s="43">
        <f t="shared" si="8"/>
        <v>100</v>
      </c>
      <c r="BF96" s="37" t="s">
        <v>26</v>
      </c>
      <c r="BG96" s="53"/>
      <c r="BH96" s="46"/>
      <c r="BI96" s="47"/>
      <c r="BJ96" s="48">
        <v>100</v>
      </c>
      <c r="BK96" s="45"/>
      <c r="BL96" s="46"/>
      <c r="BM96" s="46"/>
      <c r="BN96" s="46"/>
      <c r="BO96" s="46">
        <v>71.5</v>
      </c>
      <c r="BP96" s="47"/>
      <c r="BQ96" s="45">
        <v>38</v>
      </c>
      <c r="BR96" s="46"/>
      <c r="BS96" s="46"/>
      <c r="BT96" s="46"/>
      <c r="BU96" s="47"/>
      <c r="BV96" s="43">
        <f t="shared" si="11"/>
        <v>209.5</v>
      </c>
    </row>
    <row r="97" spans="1:74" ht="15.75">
      <c r="A97" s="3" t="s">
        <v>27</v>
      </c>
      <c r="B97" s="45"/>
      <c r="C97" s="46"/>
      <c r="D97" s="47"/>
      <c r="E97" s="48"/>
      <c r="F97" s="45"/>
      <c r="G97" s="46">
        <v>28.8</v>
      </c>
      <c r="H97" s="46"/>
      <c r="I97" s="46"/>
      <c r="J97" s="46"/>
      <c r="K97" s="47"/>
      <c r="L97" s="45"/>
      <c r="M97" s="46"/>
      <c r="N97" s="46"/>
      <c r="O97" s="46"/>
      <c r="P97" s="47"/>
      <c r="Q97" s="43">
        <f t="shared" si="9"/>
        <v>28.8</v>
      </c>
      <c r="S97" s="37" t="s">
        <v>27</v>
      </c>
      <c r="T97" s="53"/>
      <c r="U97" s="46"/>
      <c r="V97" s="47"/>
      <c r="W97" s="48"/>
      <c r="X97" s="45"/>
      <c r="Y97" s="46">
        <v>72</v>
      </c>
      <c r="Z97" s="46"/>
      <c r="AA97" s="46"/>
      <c r="AB97" s="46"/>
      <c r="AC97" s="47"/>
      <c r="AD97" s="45"/>
      <c r="AE97" s="46"/>
      <c r="AF97" s="46"/>
      <c r="AG97" s="46"/>
      <c r="AH97" s="47"/>
      <c r="AI97" s="43">
        <f t="shared" si="10"/>
        <v>72</v>
      </c>
      <c r="AK97" s="37" t="s">
        <v>27</v>
      </c>
      <c r="AL97" s="53"/>
      <c r="AM97" s="46"/>
      <c r="AN97" s="47"/>
      <c r="AO97" s="83"/>
      <c r="AP97" s="83"/>
      <c r="AQ97" s="83"/>
      <c r="AR97" s="48"/>
      <c r="AS97" s="45"/>
      <c r="AT97" s="46">
        <v>48</v>
      </c>
      <c r="AU97" s="46"/>
      <c r="AV97" s="46">
        <v>146.6</v>
      </c>
      <c r="AW97" s="46"/>
      <c r="AX97" s="47"/>
      <c r="AY97" s="45"/>
      <c r="AZ97" s="46"/>
      <c r="BA97" s="46"/>
      <c r="BB97" s="46"/>
      <c r="BC97" s="47"/>
      <c r="BD97" s="43">
        <f t="shared" si="8"/>
        <v>194.6</v>
      </c>
      <c r="BF97" s="37" t="s">
        <v>27</v>
      </c>
      <c r="BG97" s="53"/>
      <c r="BH97" s="46"/>
      <c r="BI97" s="47"/>
      <c r="BJ97" s="48"/>
      <c r="BK97" s="45"/>
      <c r="BL97" s="46"/>
      <c r="BM97" s="46"/>
      <c r="BN97" s="46">
        <v>146.6</v>
      </c>
      <c r="BO97" s="46"/>
      <c r="BP97" s="47"/>
      <c r="BQ97" s="45"/>
      <c r="BR97" s="46"/>
      <c r="BS97" s="46"/>
      <c r="BT97" s="46"/>
      <c r="BU97" s="47"/>
      <c r="BV97" s="43">
        <f t="shared" si="11"/>
        <v>146.6</v>
      </c>
    </row>
    <row r="98" spans="1:74" ht="15.75">
      <c r="A98" s="3" t="s">
        <v>28</v>
      </c>
      <c r="B98" s="45"/>
      <c r="C98" s="46"/>
      <c r="D98" s="47"/>
      <c r="E98" s="48"/>
      <c r="F98" s="45">
        <v>64</v>
      </c>
      <c r="G98" s="46">
        <v>66.7</v>
      </c>
      <c r="H98" s="46">
        <v>30.5</v>
      </c>
      <c r="I98" s="46"/>
      <c r="J98" s="46"/>
      <c r="K98" s="47"/>
      <c r="L98" s="45"/>
      <c r="M98" s="46"/>
      <c r="N98" s="46"/>
      <c r="O98" s="46"/>
      <c r="P98" s="47"/>
      <c r="Q98" s="43">
        <f t="shared" si="9"/>
        <v>161.19999999999999</v>
      </c>
      <c r="S98" s="37" t="s">
        <v>28</v>
      </c>
      <c r="T98" s="53"/>
      <c r="U98" s="46"/>
      <c r="V98" s="47"/>
      <c r="W98" s="48"/>
      <c r="X98" s="45">
        <v>64</v>
      </c>
      <c r="Y98" s="46">
        <v>25.3</v>
      </c>
      <c r="Z98" s="46">
        <v>30</v>
      </c>
      <c r="AA98" s="46"/>
      <c r="AB98" s="46"/>
      <c r="AC98" s="47"/>
      <c r="AD98" s="45"/>
      <c r="AE98" s="46"/>
      <c r="AF98" s="46"/>
      <c r="AG98" s="46"/>
      <c r="AH98" s="47"/>
      <c r="AI98" s="43">
        <f t="shared" si="10"/>
        <v>119.3</v>
      </c>
      <c r="AK98" s="37" t="s">
        <v>28</v>
      </c>
      <c r="AL98" s="53"/>
      <c r="AM98" s="46"/>
      <c r="AN98" s="47"/>
      <c r="AO98" s="83"/>
      <c r="AP98" s="83"/>
      <c r="AQ98" s="83"/>
      <c r="AR98" s="48"/>
      <c r="AS98" s="45">
        <v>64</v>
      </c>
      <c r="AT98" s="46">
        <v>84</v>
      </c>
      <c r="AU98" s="46">
        <v>8</v>
      </c>
      <c r="AV98" s="46"/>
      <c r="AW98" s="46"/>
      <c r="AX98" s="47"/>
      <c r="AY98" s="45"/>
      <c r="AZ98" s="46"/>
      <c r="BA98" s="46"/>
      <c r="BB98" s="46"/>
      <c r="BC98" s="47"/>
      <c r="BD98" s="43">
        <f t="shared" si="8"/>
        <v>156</v>
      </c>
      <c r="BF98" s="37" t="s">
        <v>28</v>
      </c>
      <c r="BG98" s="53"/>
      <c r="BH98" s="46"/>
      <c r="BI98" s="47"/>
      <c r="BJ98" s="48"/>
      <c r="BK98" s="45">
        <v>64</v>
      </c>
      <c r="BL98" s="46">
        <v>17</v>
      </c>
      <c r="BM98" s="46">
        <v>17.600000000000001</v>
      </c>
      <c r="BN98" s="46"/>
      <c r="BO98" s="46"/>
      <c r="BP98" s="47"/>
      <c r="BQ98" s="45"/>
      <c r="BR98" s="46"/>
      <c r="BS98" s="46"/>
      <c r="BT98" s="46"/>
      <c r="BU98" s="47"/>
      <c r="BV98" s="43">
        <f t="shared" si="11"/>
        <v>98.6</v>
      </c>
    </row>
    <row r="99" spans="1:74" ht="15.75">
      <c r="A99" s="3" t="s">
        <v>29</v>
      </c>
      <c r="B99" s="45"/>
      <c r="C99" s="46"/>
      <c r="D99" s="47">
        <v>40</v>
      </c>
      <c r="E99" s="48"/>
      <c r="F99" s="45"/>
      <c r="G99" s="46"/>
      <c r="H99" s="46"/>
      <c r="I99" s="46"/>
      <c r="J99" s="46"/>
      <c r="K99" s="47"/>
      <c r="L99" s="45"/>
      <c r="M99" s="46"/>
      <c r="N99" s="46">
        <v>40</v>
      </c>
      <c r="O99" s="46"/>
      <c r="P99" s="47"/>
      <c r="Q99" s="43">
        <f t="shared" si="9"/>
        <v>80</v>
      </c>
      <c r="S99" s="37" t="s">
        <v>29</v>
      </c>
      <c r="T99" s="53"/>
      <c r="U99" s="46"/>
      <c r="V99" s="47">
        <v>40</v>
      </c>
      <c r="W99" s="48"/>
      <c r="X99" s="45"/>
      <c r="Y99" s="46"/>
      <c r="Z99" s="46"/>
      <c r="AA99" s="46"/>
      <c r="AB99" s="46"/>
      <c r="AC99" s="47"/>
      <c r="AD99" s="45"/>
      <c r="AE99" s="46"/>
      <c r="AF99" s="46">
        <v>40</v>
      </c>
      <c r="AG99" s="46"/>
      <c r="AH99" s="47"/>
      <c r="AI99" s="43">
        <f t="shared" si="10"/>
        <v>80</v>
      </c>
      <c r="AK99" s="37" t="s">
        <v>29</v>
      </c>
      <c r="AL99" s="53"/>
      <c r="AM99" s="46"/>
      <c r="AN99" s="47">
        <v>40</v>
      </c>
      <c r="AO99" s="83"/>
      <c r="AP99" s="83"/>
      <c r="AQ99" s="83"/>
      <c r="AR99" s="48"/>
      <c r="AS99" s="45"/>
      <c r="AT99" s="46"/>
      <c r="AU99" s="46">
        <v>11.2</v>
      </c>
      <c r="AV99" s="46"/>
      <c r="AW99" s="46"/>
      <c r="AX99" s="47"/>
      <c r="AY99" s="45"/>
      <c r="AZ99" s="46"/>
      <c r="BA99" s="46">
        <v>40</v>
      </c>
      <c r="BB99" s="46"/>
      <c r="BC99" s="47"/>
      <c r="BD99" s="43">
        <f t="shared" si="8"/>
        <v>91.2</v>
      </c>
      <c r="BF99" s="37" t="s">
        <v>29</v>
      </c>
      <c r="BG99" s="53"/>
      <c r="BH99" s="46"/>
      <c r="BI99" s="47">
        <v>40</v>
      </c>
      <c r="BJ99" s="48"/>
      <c r="BK99" s="45"/>
      <c r="BL99" s="46"/>
      <c r="BM99" s="46"/>
      <c r="BN99" s="46"/>
      <c r="BO99" s="46"/>
      <c r="BP99" s="47"/>
      <c r="BQ99" s="45">
        <v>4</v>
      </c>
      <c r="BR99" s="46"/>
      <c r="BS99" s="46"/>
      <c r="BT99" s="46"/>
      <c r="BU99" s="47"/>
      <c r="BV99" s="43">
        <f t="shared" si="11"/>
        <v>44</v>
      </c>
    </row>
    <row r="100" spans="1:74" ht="15.75">
      <c r="A100" s="3" t="s">
        <v>30</v>
      </c>
      <c r="B100" s="45"/>
      <c r="C100" s="46"/>
      <c r="D100" s="47"/>
      <c r="E100" s="48"/>
      <c r="F100" s="45"/>
      <c r="G100" s="46"/>
      <c r="H100" s="46"/>
      <c r="I100" s="46"/>
      <c r="J100" s="46">
        <v>40</v>
      </c>
      <c r="K100" s="47"/>
      <c r="L100" s="45"/>
      <c r="M100" s="46"/>
      <c r="N100" s="46"/>
      <c r="O100" s="46"/>
      <c r="P100" s="47"/>
      <c r="Q100" s="43">
        <f t="shared" si="9"/>
        <v>40</v>
      </c>
      <c r="S100" s="37" t="s">
        <v>30</v>
      </c>
      <c r="T100" s="53"/>
      <c r="U100" s="46"/>
      <c r="V100" s="47"/>
      <c r="W100" s="48"/>
      <c r="X100" s="45"/>
      <c r="Y100" s="46"/>
      <c r="Z100" s="46"/>
      <c r="AA100" s="46"/>
      <c r="AB100" s="46">
        <v>40</v>
      </c>
      <c r="AC100" s="47"/>
      <c r="AD100" s="45"/>
      <c r="AE100" s="46"/>
      <c r="AF100" s="46"/>
      <c r="AG100" s="46"/>
      <c r="AH100" s="47"/>
      <c r="AI100" s="43">
        <f t="shared" si="10"/>
        <v>40</v>
      </c>
      <c r="AK100" s="37" t="s">
        <v>30</v>
      </c>
      <c r="AL100" s="53"/>
      <c r="AM100" s="46"/>
      <c r="AN100" s="47"/>
      <c r="AO100" s="83"/>
      <c r="AP100" s="83"/>
      <c r="AQ100" s="83"/>
      <c r="AR100" s="48"/>
      <c r="AS100" s="45"/>
      <c r="AT100" s="46"/>
      <c r="AU100" s="46"/>
      <c r="AV100" s="46"/>
      <c r="AW100" s="46"/>
      <c r="AX100" s="47">
        <v>40</v>
      </c>
      <c r="AY100" s="45"/>
      <c r="AZ100" s="46"/>
      <c r="BA100" s="46"/>
      <c r="BB100" s="46"/>
      <c r="BC100" s="47"/>
      <c r="BD100" s="43">
        <f t="shared" si="8"/>
        <v>40</v>
      </c>
      <c r="BF100" s="37" t="s">
        <v>30</v>
      </c>
      <c r="BG100" s="53"/>
      <c r="BH100" s="46"/>
      <c r="BI100" s="47"/>
      <c r="BJ100" s="48"/>
      <c r="BK100" s="45"/>
      <c r="BL100" s="46"/>
      <c r="BM100" s="46"/>
      <c r="BN100" s="46"/>
      <c r="BO100" s="46"/>
      <c r="BP100" s="47">
        <v>40</v>
      </c>
      <c r="BQ100" s="45"/>
      <c r="BR100" s="46"/>
      <c r="BS100" s="46"/>
      <c r="BT100" s="46"/>
      <c r="BU100" s="47"/>
      <c r="BV100" s="43">
        <f t="shared" si="11"/>
        <v>40</v>
      </c>
    </row>
    <row r="101" spans="1:74" ht="15.75">
      <c r="A101" s="3" t="s">
        <v>16</v>
      </c>
      <c r="B101" s="45"/>
      <c r="C101" s="46"/>
      <c r="D101" s="47"/>
      <c r="E101" s="48"/>
      <c r="F101" s="45"/>
      <c r="G101" s="46"/>
      <c r="H101" s="46"/>
      <c r="I101" s="46"/>
      <c r="J101" s="46"/>
      <c r="K101" s="47"/>
      <c r="L101" s="45"/>
      <c r="M101" s="46"/>
      <c r="N101" s="46"/>
      <c r="O101" s="46"/>
      <c r="P101" s="47"/>
      <c r="Q101" s="43">
        <f t="shared" si="9"/>
        <v>0</v>
      </c>
      <c r="S101" s="37" t="s">
        <v>16</v>
      </c>
      <c r="T101" s="53"/>
      <c r="U101" s="46"/>
      <c r="V101" s="47"/>
      <c r="W101" s="48"/>
      <c r="X101" s="45"/>
      <c r="Y101" s="46"/>
      <c r="Z101" s="46"/>
      <c r="AA101" s="46"/>
      <c r="AB101" s="46"/>
      <c r="AC101" s="47"/>
      <c r="AD101" s="45"/>
      <c r="AE101" s="46"/>
      <c r="AF101" s="46"/>
      <c r="AG101" s="46"/>
      <c r="AH101" s="47"/>
      <c r="AI101" s="43">
        <f t="shared" si="10"/>
        <v>0</v>
      </c>
      <c r="AK101" s="37" t="s">
        <v>16</v>
      </c>
      <c r="AL101" s="53"/>
      <c r="AM101" s="46"/>
      <c r="AN101" s="47"/>
      <c r="AO101" s="83"/>
      <c r="AP101" s="83"/>
      <c r="AQ101" s="83"/>
      <c r="AR101" s="48"/>
      <c r="AS101" s="45"/>
      <c r="AT101" s="46"/>
      <c r="AU101" s="46"/>
      <c r="AV101" s="46"/>
      <c r="AW101" s="46"/>
      <c r="AX101" s="47"/>
      <c r="AY101" s="45"/>
      <c r="AZ101" s="46"/>
      <c r="BA101" s="46"/>
      <c r="BB101" s="46"/>
      <c r="BC101" s="47"/>
      <c r="BD101" s="43">
        <f t="shared" si="8"/>
        <v>0</v>
      </c>
      <c r="BF101" s="37" t="s">
        <v>16</v>
      </c>
      <c r="BG101" s="53"/>
      <c r="BH101" s="46"/>
      <c r="BI101" s="47"/>
      <c r="BJ101" s="48"/>
      <c r="BK101" s="45"/>
      <c r="BL101" s="46"/>
      <c r="BM101" s="46"/>
      <c r="BN101" s="46"/>
      <c r="BO101" s="46"/>
      <c r="BP101" s="47"/>
      <c r="BQ101" s="45"/>
      <c r="BR101" s="46">
        <v>2</v>
      </c>
      <c r="BS101" s="46"/>
      <c r="BT101" s="46"/>
      <c r="BU101" s="47"/>
      <c r="BV101" s="43">
        <f t="shared" si="11"/>
        <v>2</v>
      </c>
    </row>
    <row r="102" spans="1:74" ht="15.75">
      <c r="A102" s="3" t="s">
        <v>17</v>
      </c>
      <c r="B102" s="45"/>
      <c r="C102" s="46"/>
      <c r="D102" s="47"/>
      <c r="E102" s="48"/>
      <c r="F102" s="45"/>
      <c r="G102" s="46"/>
      <c r="H102" s="46"/>
      <c r="I102" s="46"/>
      <c r="J102" s="46"/>
      <c r="K102" s="47"/>
      <c r="L102" s="45"/>
      <c r="M102" s="46"/>
      <c r="N102" s="46"/>
      <c r="O102" s="46"/>
      <c r="P102" s="47"/>
      <c r="Q102" s="43">
        <f t="shared" si="9"/>
        <v>0</v>
      </c>
      <c r="S102" s="37" t="s">
        <v>17</v>
      </c>
      <c r="T102" s="53"/>
      <c r="U102" s="46">
        <v>3</v>
      </c>
      <c r="V102" s="47"/>
      <c r="W102" s="48"/>
      <c r="X102" s="45"/>
      <c r="Y102" s="46"/>
      <c r="Z102" s="46"/>
      <c r="AA102" s="46"/>
      <c r="AB102" s="46"/>
      <c r="AC102" s="47"/>
      <c r="AD102" s="45"/>
      <c r="AE102" s="46"/>
      <c r="AF102" s="46"/>
      <c r="AG102" s="46"/>
      <c r="AH102" s="47"/>
      <c r="AI102" s="43">
        <f t="shared" si="10"/>
        <v>3</v>
      </c>
      <c r="AK102" s="37" t="s">
        <v>17</v>
      </c>
      <c r="AL102" s="53"/>
      <c r="AM102" s="46"/>
      <c r="AN102" s="47"/>
      <c r="AO102" s="83"/>
      <c r="AP102" s="83"/>
      <c r="AQ102" s="83"/>
      <c r="AR102" s="48"/>
      <c r="AS102" s="45"/>
      <c r="AT102" s="46"/>
      <c r="AU102" s="46"/>
      <c r="AV102" s="46"/>
      <c r="AW102" s="46"/>
      <c r="AX102" s="47"/>
      <c r="AY102" s="45"/>
      <c r="AZ102" s="46"/>
      <c r="BA102" s="46"/>
      <c r="BB102" s="46"/>
      <c r="BC102" s="47"/>
      <c r="BD102" s="43">
        <f t="shared" si="8"/>
        <v>0</v>
      </c>
      <c r="BF102" s="37" t="s">
        <v>17</v>
      </c>
      <c r="BG102" s="53"/>
      <c r="BH102" s="46">
        <v>3</v>
      </c>
      <c r="BI102" s="47"/>
      <c r="BJ102" s="48"/>
      <c r="BK102" s="45"/>
      <c r="BL102" s="46"/>
      <c r="BM102" s="46"/>
      <c r="BN102" s="46"/>
      <c r="BO102" s="46"/>
      <c r="BP102" s="47"/>
      <c r="BQ102" s="45"/>
      <c r="BR102" s="46"/>
      <c r="BS102" s="46"/>
      <c r="BT102" s="46"/>
      <c r="BU102" s="47"/>
      <c r="BV102" s="43">
        <f t="shared" si="11"/>
        <v>3</v>
      </c>
    </row>
    <row r="103" spans="1:74" ht="15.75">
      <c r="A103" s="3" t="s">
        <v>184</v>
      </c>
      <c r="B103" s="45"/>
      <c r="C103" s="46"/>
      <c r="D103" s="47"/>
      <c r="E103" s="48"/>
      <c r="F103" s="45"/>
      <c r="G103" s="46"/>
      <c r="H103" s="46"/>
      <c r="I103" s="46"/>
      <c r="J103" s="46"/>
      <c r="K103" s="47"/>
      <c r="L103" s="45"/>
      <c r="M103" s="46">
        <v>7.5</v>
      </c>
      <c r="N103" s="46"/>
      <c r="O103" s="46"/>
      <c r="P103" s="47"/>
      <c r="Q103" s="43">
        <f t="shared" si="9"/>
        <v>7.5</v>
      </c>
      <c r="S103" s="37" t="s">
        <v>184</v>
      </c>
      <c r="T103" s="53"/>
      <c r="U103" s="46"/>
      <c r="V103" s="47"/>
      <c r="W103" s="48"/>
      <c r="X103" s="45"/>
      <c r="Y103" s="46"/>
      <c r="Z103" s="46"/>
      <c r="AA103" s="46"/>
      <c r="AB103" s="46"/>
      <c r="AC103" s="47"/>
      <c r="AD103" s="45"/>
      <c r="AE103" s="46">
        <v>7.5</v>
      </c>
      <c r="AF103" s="46"/>
      <c r="AG103" s="46"/>
      <c r="AH103" s="47"/>
      <c r="AI103" s="43">
        <f t="shared" si="10"/>
        <v>7.5</v>
      </c>
      <c r="AK103" s="37" t="s">
        <v>184</v>
      </c>
      <c r="AL103" s="53"/>
      <c r="AM103" s="46"/>
      <c r="AN103" s="47"/>
      <c r="AO103" s="83"/>
      <c r="AP103" s="83"/>
      <c r="AQ103" s="83"/>
      <c r="AR103" s="48"/>
      <c r="AS103" s="45"/>
      <c r="AT103" s="46"/>
      <c r="AU103" s="46"/>
      <c r="AV103" s="46"/>
      <c r="AW103" s="46"/>
      <c r="AX103" s="47"/>
      <c r="AY103" s="45"/>
      <c r="AZ103" s="46">
        <v>7.5</v>
      </c>
      <c r="BA103" s="46"/>
      <c r="BB103" s="46"/>
      <c r="BC103" s="47"/>
      <c r="BD103" s="43">
        <f t="shared" si="8"/>
        <v>7.5</v>
      </c>
      <c r="BF103" s="37" t="s">
        <v>31</v>
      </c>
      <c r="BG103" s="53"/>
      <c r="BH103" s="46"/>
      <c r="BI103" s="47"/>
      <c r="BJ103" s="48"/>
      <c r="BK103" s="45"/>
      <c r="BL103" s="46"/>
      <c r="BM103" s="46"/>
      <c r="BN103" s="46"/>
      <c r="BO103" s="46"/>
      <c r="BP103" s="47"/>
      <c r="BQ103" s="45"/>
      <c r="BR103" s="46"/>
      <c r="BS103" s="46"/>
      <c r="BT103" s="46"/>
      <c r="BU103" s="47"/>
      <c r="BV103" s="43">
        <f t="shared" si="11"/>
        <v>0</v>
      </c>
    </row>
    <row r="104" spans="1:74" ht="15.75">
      <c r="A104" s="3" t="s">
        <v>15</v>
      </c>
      <c r="B104" s="45"/>
      <c r="C104" s="46">
        <v>0.6</v>
      </c>
      <c r="D104" s="47"/>
      <c r="E104" s="48"/>
      <c r="F104" s="45"/>
      <c r="G104" s="46"/>
      <c r="H104" s="46"/>
      <c r="I104" s="46"/>
      <c r="J104" s="46"/>
      <c r="K104" s="47"/>
      <c r="L104" s="45"/>
      <c r="M104" s="46"/>
      <c r="N104" s="46"/>
      <c r="O104" s="46"/>
      <c r="P104" s="47"/>
      <c r="Q104" s="43">
        <f t="shared" si="9"/>
        <v>0.6</v>
      </c>
      <c r="S104" s="37" t="s">
        <v>15</v>
      </c>
      <c r="T104" s="53"/>
      <c r="U104" s="46"/>
      <c r="V104" s="47"/>
      <c r="W104" s="48"/>
      <c r="X104" s="45"/>
      <c r="Y104" s="46"/>
      <c r="Z104" s="46"/>
      <c r="AA104" s="46"/>
      <c r="AB104" s="46"/>
      <c r="AC104" s="47"/>
      <c r="AD104" s="45"/>
      <c r="AE104" s="46"/>
      <c r="AF104" s="46"/>
      <c r="AG104" s="46"/>
      <c r="AH104" s="47"/>
      <c r="AI104" s="43">
        <f t="shared" si="10"/>
        <v>0</v>
      </c>
      <c r="AK104" s="37" t="s">
        <v>15</v>
      </c>
      <c r="AL104" s="53"/>
      <c r="AM104" s="46">
        <v>0.6</v>
      </c>
      <c r="AN104" s="47"/>
      <c r="AO104" s="83"/>
      <c r="AP104" s="83"/>
      <c r="AQ104" s="83"/>
      <c r="AR104" s="48"/>
      <c r="AS104" s="45"/>
      <c r="AT104" s="46"/>
      <c r="AU104" s="46"/>
      <c r="AV104" s="46"/>
      <c r="AW104" s="46"/>
      <c r="AX104" s="47"/>
      <c r="AY104" s="45"/>
      <c r="AZ104" s="46"/>
      <c r="BA104" s="46"/>
      <c r="BB104" s="46"/>
      <c r="BC104" s="47"/>
      <c r="BD104" s="43">
        <f t="shared" si="8"/>
        <v>0.6</v>
      </c>
      <c r="BF104" s="37" t="s">
        <v>15</v>
      </c>
      <c r="BG104" s="53"/>
      <c r="BH104" s="46"/>
      <c r="BI104" s="47"/>
      <c r="BJ104" s="48"/>
      <c r="BK104" s="45"/>
      <c r="BL104" s="46"/>
      <c r="BM104" s="46"/>
      <c r="BN104" s="46"/>
      <c r="BO104" s="46"/>
      <c r="BP104" s="47"/>
      <c r="BQ104" s="45"/>
      <c r="BR104" s="46"/>
      <c r="BS104" s="46"/>
      <c r="BT104" s="46"/>
      <c r="BU104" s="47"/>
      <c r="BV104" s="43">
        <f t="shared" si="11"/>
        <v>0</v>
      </c>
    </row>
    <row r="105" spans="1:74" ht="15.75">
      <c r="A105" s="3" t="s">
        <v>32</v>
      </c>
      <c r="B105" s="45"/>
      <c r="C105" s="46"/>
      <c r="D105" s="47"/>
      <c r="E105" s="48"/>
      <c r="F105" s="45"/>
      <c r="G105" s="46"/>
      <c r="H105" s="46"/>
      <c r="I105" s="46"/>
      <c r="J105" s="46"/>
      <c r="K105" s="47"/>
      <c r="L105" s="45"/>
      <c r="M105" s="46"/>
      <c r="N105" s="46"/>
      <c r="O105" s="46"/>
      <c r="P105" s="47"/>
      <c r="Q105" s="43">
        <f t="shared" si="9"/>
        <v>0</v>
      </c>
      <c r="S105" s="37" t="s">
        <v>32</v>
      </c>
      <c r="T105" s="53"/>
      <c r="U105" s="46"/>
      <c r="V105" s="47"/>
      <c r="W105" s="48"/>
      <c r="X105" s="45"/>
      <c r="Y105" s="46"/>
      <c r="Z105" s="46"/>
      <c r="AA105" s="46"/>
      <c r="AB105" s="46"/>
      <c r="AC105" s="47"/>
      <c r="AD105" s="45"/>
      <c r="AE105" s="46"/>
      <c r="AF105" s="46"/>
      <c r="AG105" s="46"/>
      <c r="AH105" s="47"/>
      <c r="AI105" s="43">
        <f t="shared" si="10"/>
        <v>0</v>
      </c>
      <c r="AK105" s="37" t="s">
        <v>32</v>
      </c>
      <c r="AL105" s="53"/>
      <c r="AM105" s="46"/>
      <c r="AN105" s="47"/>
      <c r="AO105" s="83"/>
      <c r="AP105" s="83"/>
      <c r="AQ105" s="83"/>
      <c r="AR105" s="48"/>
      <c r="AS105" s="45"/>
      <c r="AT105" s="46"/>
      <c r="AU105" s="46"/>
      <c r="AV105" s="46"/>
      <c r="AW105" s="46"/>
      <c r="AX105" s="47"/>
      <c r="AY105" s="45"/>
      <c r="AZ105" s="46"/>
      <c r="BA105" s="46"/>
      <c r="BB105" s="46"/>
      <c r="BC105" s="47"/>
      <c r="BD105" s="43">
        <f t="shared" si="8"/>
        <v>0</v>
      </c>
      <c r="BF105" s="37" t="s">
        <v>32</v>
      </c>
      <c r="BG105" s="53"/>
      <c r="BH105" s="46"/>
      <c r="BI105" s="47"/>
      <c r="BJ105" s="48"/>
      <c r="BK105" s="45"/>
      <c r="BL105" s="46"/>
      <c r="BM105" s="46"/>
      <c r="BN105" s="46"/>
      <c r="BO105" s="46"/>
      <c r="BP105" s="47"/>
      <c r="BQ105" s="45"/>
      <c r="BR105" s="46"/>
      <c r="BS105" s="46">
        <v>30</v>
      </c>
      <c r="BT105" s="46"/>
      <c r="BU105" s="47"/>
      <c r="BV105" s="43">
        <f t="shared" si="11"/>
        <v>30</v>
      </c>
    </row>
    <row r="106" spans="1:74" ht="15.75">
      <c r="A106" s="31" t="s">
        <v>33</v>
      </c>
      <c r="B106" s="45"/>
      <c r="C106" s="46"/>
      <c r="D106" s="47"/>
      <c r="E106" s="48"/>
      <c r="F106" s="45"/>
      <c r="G106" s="46"/>
      <c r="H106" s="46"/>
      <c r="I106" s="46"/>
      <c r="J106" s="46"/>
      <c r="K106" s="47"/>
      <c r="L106" s="45"/>
      <c r="M106" s="46"/>
      <c r="N106" s="46"/>
      <c r="O106" s="46"/>
      <c r="P106" s="47"/>
      <c r="Q106" s="43">
        <f t="shared" si="9"/>
        <v>0</v>
      </c>
      <c r="S106" s="39" t="s">
        <v>33</v>
      </c>
      <c r="T106" s="53"/>
      <c r="U106" s="46"/>
      <c r="V106" s="47"/>
      <c r="W106" s="48"/>
      <c r="X106" s="45"/>
      <c r="Y106" s="46"/>
      <c r="Z106" s="46"/>
      <c r="AA106" s="46"/>
      <c r="AB106" s="46"/>
      <c r="AC106" s="47"/>
      <c r="AD106" s="45"/>
      <c r="AE106" s="46"/>
      <c r="AF106" s="46"/>
      <c r="AG106" s="46"/>
      <c r="AH106" s="47"/>
      <c r="AI106" s="43">
        <f t="shared" si="10"/>
        <v>0</v>
      </c>
      <c r="AK106" s="39" t="s">
        <v>33</v>
      </c>
      <c r="AL106" s="53"/>
      <c r="AM106" s="46"/>
      <c r="AN106" s="47"/>
      <c r="AO106" s="83"/>
      <c r="AP106" s="83"/>
      <c r="AQ106" s="83"/>
      <c r="AR106" s="48"/>
      <c r="AS106" s="45"/>
      <c r="AT106" s="46"/>
      <c r="AU106" s="46"/>
      <c r="AV106" s="46"/>
      <c r="AW106" s="46"/>
      <c r="AX106" s="47"/>
      <c r="AY106" s="45"/>
      <c r="AZ106" s="46"/>
      <c r="BA106" s="46"/>
      <c r="BB106" s="46"/>
      <c r="BC106" s="47"/>
      <c r="BD106" s="43">
        <f t="shared" si="8"/>
        <v>0</v>
      </c>
      <c r="BF106" s="39" t="s">
        <v>33</v>
      </c>
      <c r="BG106" s="53"/>
      <c r="BH106" s="46"/>
      <c r="BI106" s="47"/>
      <c r="BJ106" s="48"/>
      <c r="BK106" s="45"/>
      <c r="BL106" s="46"/>
      <c r="BM106" s="46"/>
      <c r="BN106" s="46"/>
      <c r="BO106" s="46"/>
      <c r="BP106" s="47"/>
      <c r="BQ106" s="45"/>
      <c r="BR106" s="46"/>
      <c r="BS106" s="46"/>
      <c r="BT106" s="46"/>
      <c r="BU106" s="47"/>
      <c r="BV106" s="43">
        <f t="shared" si="11"/>
        <v>0</v>
      </c>
    </row>
    <row r="107" spans="1:74" ht="16.5" thickBot="1">
      <c r="A107" s="31" t="s">
        <v>34</v>
      </c>
      <c r="B107" s="49"/>
      <c r="C107" s="50"/>
      <c r="D107" s="51"/>
      <c r="E107" s="52"/>
      <c r="F107" s="49"/>
      <c r="G107" s="50"/>
      <c r="H107" s="50"/>
      <c r="I107" s="50"/>
      <c r="J107" s="50"/>
      <c r="K107" s="51"/>
      <c r="L107" s="49"/>
      <c r="M107" s="50"/>
      <c r="N107" s="50"/>
      <c r="O107" s="50"/>
      <c r="P107" s="51"/>
      <c r="Q107" s="43">
        <f t="shared" si="9"/>
        <v>0</v>
      </c>
      <c r="S107" s="39" t="s">
        <v>34</v>
      </c>
      <c r="T107" s="54"/>
      <c r="U107" s="50"/>
      <c r="V107" s="51"/>
      <c r="W107" s="52"/>
      <c r="X107" s="49"/>
      <c r="Y107" s="50"/>
      <c r="Z107" s="50"/>
      <c r="AA107" s="50"/>
      <c r="AB107" s="50"/>
      <c r="AC107" s="51"/>
      <c r="AD107" s="49">
        <v>1</v>
      </c>
      <c r="AE107" s="50"/>
      <c r="AF107" s="50"/>
      <c r="AG107" s="50"/>
      <c r="AH107" s="51"/>
      <c r="AI107" s="43">
        <f t="shared" si="10"/>
        <v>1</v>
      </c>
      <c r="AK107" s="39" t="s">
        <v>34</v>
      </c>
      <c r="AL107" s="54"/>
      <c r="AM107" s="50"/>
      <c r="AN107" s="51"/>
      <c r="AO107" s="84"/>
      <c r="AP107" s="84"/>
      <c r="AQ107" s="84"/>
      <c r="AR107" s="52"/>
      <c r="AS107" s="49"/>
      <c r="AT107" s="50"/>
      <c r="AU107" s="50"/>
      <c r="AV107" s="50"/>
      <c r="AW107" s="50"/>
      <c r="AX107" s="51"/>
      <c r="AY107" s="49"/>
      <c r="AZ107" s="50"/>
      <c r="BA107" s="50"/>
      <c r="BB107" s="50"/>
      <c r="BC107" s="51"/>
      <c r="BD107" s="43">
        <f t="shared" si="8"/>
        <v>0</v>
      </c>
      <c r="BF107" s="39" t="s">
        <v>34</v>
      </c>
      <c r="BG107" s="54"/>
      <c r="BH107" s="50"/>
      <c r="BI107" s="51"/>
      <c r="BJ107" s="52"/>
      <c r="BK107" s="49"/>
      <c r="BL107" s="50"/>
      <c r="BM107" s="50"/>
      <c r="BN107" s="50"/>
      <c r="BO107" s="50"/>
      <c r="BP107" s="51"/>
      <c r="BQ107" s="49"/>
      <c r="BR107" s="50"/>
      <c r="BS107" s="50"/>
      <c r="BT107" s="50"/>
      <c r="BU107" s="51"/>
      <c r="BV107" s="43">
        <f t="shared" si="11"/>
        <v>0</v>
      </c>
    </row>
    <row r="108" spans="1:74" ht="15.75" thickBot="1">
      <c r="S108" s="44"/>
      <c r="AK108" s="44"/>
      <c r="BF108" s="44"/>
    </row>
    <row r="109" spans="1:74" ht="15.75" thickBot="1">
      <c r="A109" s="299" t="s">
        <v>167</v>
      </c>
      <c r="B109" s="302" t="s">
        <v>35</v>
      </c>
      <c r="C109" s="303"/>
      <c r="D109" s="304"/>
      <c r="E109" s="42" t="s">
        <v>39</v>
      </c>
      <c r="F109" s="302" t="s">
        <v>37</v>
      </c>
      <c r="G109" s="303"/>
      <c r="H109" s="303"/>
      <c r="I109" s="303"/>
      <c r="J109" s="303"/>
      <c r="K109" s="304"/>
      <c r="L109" s="305" t="s">
        <v>38</v>
      </c>
      <c r="M109" s="306"/>
      <c r="N109" s="306"/>
      <c r="O109" s="306"/>
      <c r="P109" s="307"/>
      <c r="Q109" s="42" t="s">
        <v>40</v>
      </c>
      <c r="S109" s="329" t="s">
        <v>170</v>
      </c>
      <c r="T109" s="332" t="s">
        <v>35</v>
      </c>
      <c r="U109" s="303"/>
      <c r="V109" s="304"/>
      <c r="W109" s="42" t="s">
        <v>39</v>
      </c>
      <c r="X109" s="302" t="s">
        <v>37</v>
      </c>
      <c r="Y109" s="303"/>
      <c r="Z109" s="303"/>
      <c r="AA109" s="303"/>
      <c r="AB109" s="303"/>
      <c r="AC109" s="304"/>
      <c r="AD109" s="305" t="s">
        <v>38</v>
      </c>
      <c r="AE109" s="306"/>
      <c r="AF109" s="306"/>
      <c r="AG109" s="306"/>
      <c r="AH109" s="307"/>
      <c r="AI109" s="42" t="s">
        <v>40</v>
      </c>
      <c r="AK109" s="329" t="s">
        <v>175</v>
      </c>
      <c r="AL109" s="332" t="s">
        <v>35</v>
      </c>
      <c r="AM109" s="303"/>
      <c r="AN109" s="304"/>
      <c r="AO109" s="79"/>
      <c r="AP109" s="79"/>
      <c r="AQ109" s="79"/>
      <c r="AR109" s="42" t="s">
        <v>39</v>
      </c>
      <c r="AS109" s="302" t="s">
        <v>37</v>
      </c>
      <c r="AT109" s="303"/>
      <c r="AU109" s="303"/>
      <c r="AV109" s="303"/>
      <c r="AW109" s="303"/>
      <c r="AX109" s="304"/>
      <c r="AY109" s="305" t="s">
        <v>38</v>
      </c>
      <c r="AZ109" s="306"/>
      <c r="BA109" s="306"/>
      <c r="BB109" s="306"/>
      <c r="BC109" s="307"/>
      <c r="BD109" s="42" t="s">
        <v>40</v>
      </c>
      <c r="BF109" s="329" t="s">
        <v>180</v>
      </c>
      <c r="BG109" s="332" t="s">
        <v>35</v>
      </c>
      <c r="BH109" s="303"/>
      <c r="BI109" s="304"/>
      <c r="BJ109" s="42" t="s">
        <v>39</v>
      </c>
      <c r="BK109" s="302" t="s">
        <v>37</v>
      </c>
      <c r="BL109" s="303"/>
      <c r="BM109" s="303"/>
      <c r="BN109" s="303"/>
      <c r="BO109" s="303"/>
      <c r="BP109" s="304"/>
      <c r="BQ109" s="305" t="s">
        <v>38</v>
      </c>
      <c r="BR109" s="306"/>
      <c r="BS109" s="306"/>
      <c r="BT109" s="306"/>
      <c r="BU109" s="307"/>
      <c r="BV109" s="42" t="s">
        <v>40</v>
      </c>
    </row>
    <row r="110" spans="1:74" ht="15" customHeight="1">
      <c r="A110" s="300"/>
      <c r="B110" s="308" t="s">
        <v>153</v>
      </c>
      <c r="C110" s="311" t="s">
        <v>58</v>
      </c>
      <c r="D110" s="314" t="s">
        <v>64</v>
      </c>
      <c r="E110" s="317" t="s">
        <v>25</v>
      </c>
      <c r="F110" s="308" t="s">
        <v>253</v>
      </c>
      <c r="G110" s="326" t="s">
        <v>182</v>
      </c>
      <c r="H110" s="311" t="s">
        <v>161</v>
      </c>
      <c r="I110" s="311" t="s">
        <v>119</v>
      </c>
      <c r="J110" s="311" t="s">
        <v>82</v>
      </c>
      <c r="K110" s="314" t="s">
        <v>30</v>
      </c>
      <c r="L110" s="320" t="s">
        <v>91</v>
      </c>
      <c r="M110" s="321" t="s">
        <v>94</v>
      </c>
      <c r="N110" s="321"/>
      <c r="O110" s="321"/>
      <c r="P110" s="322"/>
      <c r="Q110" s="323"/>
      <c r="S110" s="330"/>
      <c r="T110" s="333" t="s">
        <v>275</v>
      </c>
      <c r="U110" s="311" t="s">
        <v>276</v>
      </c>
      <c r="V110" s="314" t="s">
        <v>255</v>
      </c>
      <c r="W110" s="317" t="s">
        <v>256</v>
      </c>
      <c r="X110" s="308" t="s">
        <v>257</v>
      </c>
      <c r="Y110" s="311" t="s">
        <v>277</v>
      </c>
      <c r="Z110" s="311" t="s">
        <v>278</v>
      </c>
      <c r="AA110" s="311" t="s">
        <v>279</v>
      </c>
      <c r="AB110" s="311" t="s">
        <v>280</v>
      </c>
      <c r="AC110" s="314" t="s">
        <v>272</v>
      </c>
      <c r="AD110" s="320" t="s">
        <v>281</v>
      </c>
      <c r="AE110" s="321" t="s">
        <v>282</v>
      </c>
      <c r="AF110" s="321"/>
      <c r="AG110" s="321"/>
      <c r="AH110" s="322"/>
      <c r="AI110" s="323"/>
      <c r="AK110" s="330"/>
      <c r="AL110" s="308" t="s">
        <v>309</v>
      </c>
      <c r="AM110" s="311" t="s">
        <v>310</v>
      </c>
      <c r="AN110" s="314" t="s">
        <v>311</v>
      </c>
      <c r="AO110" s="80"/>
      <c r="AP110" s="80"/>
      <c r="AQ110" s="80"/>
      <c r="AR110" s="317" t="s">
        <v>256</v>
      </c>
      <c r="AS110" s="308" t="s">
        <v>257</v>
      </c>
      <c r="AT110" s="311" t="s">
        <v>285</v>
      </c>
      <c r="AU110" s="311" t="s">
        <v>312</v>
      </c>
      <c r="AV110" s="311" t="s">
        <v>260</v>
      </c>
      <c r="AW110" s="311" t="s">
        <v>272</v>
      </c>
      <c r="AX110" s="314"/>
      <c r="AY110" s="320" t="s">
        <v>313</v>
      </c>
      <c r="AZ110" s="321" t="s">
        <v>314</v>
      </c>
      <c r="BA110" s="321" t="e">
        <f>#REF!</f>
        <v>#REF!</v>
      </c>
      <c r="BB110" s="321"/>
      <c r="BC110" s="322"/>
      <c r="BD110" s="323"/>
      <c r="BF110" s="330"/>
      <c r="BG110" s="333" t="s">
        <v>331</v>
      </c>
      <c r="BH110" s="311" t="s">
        <v>276</v>
      </c>
      <c r="BI110" s="314" t="s">
        <v>311</v>
      </c>
      <c r="BJ110" s="317" t="s">
        <v>256</v>
      </c>
      <c r="BK110" s="308" t="s">
        <v>257</v>
      </c>
      <c r="BL110" s="311" t="s">
        <v>298</v>
      </c>
      <c r="BM110" s="311" t="s">
        <v>332</v>
      </c>
      <c r="BN110" s="311" t="s">
        <v>300</v>
      </c>
      <c r="BO110" s="311" t="s">
        <v>260</v>
      </c>
      <c r="BP110" s="314" t="s">
        <v>272</v>
      </c>
      <c r="BQ110" s="320" t="s">
        <v>333</v>
      </c>
      <c r="BR110" s="321" t="s">
        <v>296</v>
      </c>
      <c r="BS110" s="321"/>
      <c r="BT110" s="321"/>
      <c r="BU110" s="322"/>
      <c r="BV110" s="323"/>
    </row>
    <row r="111" spans="1:74">
      <c r="A111" s="300"/>
      <c r="B111" s="309"/>
      <c r="C111" s="312"/>
      <c r="D111" s="315"/>
      <c r="E111" s="318"/>
      <c r="F111" s="309"/>
      <c r="G111" s="327"/>
      <c r="H111" s="312"/>
      <c r="I111" s="312"/>
      <c r="J111" s="312"/>
      <c r="K111" s="315"/>
      <c r="L111" s="309"/>
      <c r="M111" s="312"/>
      <c r="N111" s="312"/>
      <c r="O111" s="312"/>
      <c r="P111" s="315"/>
      <c r="Q111" s="324"/>
      <c r="S111" s="330"/>
      <c r="T111" s="334"/>
      <c r="U111" s="312"/>
      <c r="V111" s="315"/>
      <c r="W111" s="318"/>
      <c r="X111" s="309"/>
      <c r="Y111" s="312"/>
      <c r="Z111" s="312"/>
      <c r="AA111" s="312"/>
      <c r="AB111" s="312"/>
      <c r="AC111" s="315"/>
      <c r="AD111" s="309"/>
      <c r="AE111" s="312"/>
      <c r="AF111" s="312"/>
      <c r="AG111" s="312"/>
      <c r="AH111" s="315"/>
      <c r="AI111" s="324"/>
      <c r="AK111" s="330"/>
      <c r="AL111" s="309"/>
      <c r="AM111" s="312"/>
      <c r="AN111" s="315"/>
      <c r="AO111" s="81"/>
      <c r="AP111" s="81"/>
      <c r="AQ111" s="81"/>
      <c r="AR111" s="318"/>
      <c r="AS111" s="309"/>
      <c r="AT111" s="312"/>
      <c r="AU111" s="312"/>
      <c r="AV111" s="312"/>
      <c r="AW111" s="312"/>
      <c r="AX111" s="315"/>
      <c r="AY111" s="309"/>
      <c r="AZ111" s="312"/>
      <c r="BA111" s="312"/>
      <c r="BB111" s="312"/>
      <c r="BC111" s="315"/>
      <c r="BD111" s="324"/>
      <c r="BF111" s="330"/>
      <c r="BG111" s="334"/>
      <c r="BH111" s="312"/>
      <c r="BI111" s="315"/>
      <c r="BJ111" s="318"/>
      <c r="BK111" s="309"/>
      <c r="BL111" s="312"/>
      <c r="BM111" s="312"/>
      <c r="BN111" s="312"/>
      <c r="BO111" s="312"/>
      <c r="BP111" s="315"/>
      <c r="BQ111" s="309"/>
      <c r="BR111" s="312"/>
      <c r="BS111" s="312"/>
      <c r="BT111" s="312"/>
      <c r="BU111" s="315"/>
      <c r="BV111" s="324"/>
    </row>
    <row r="112" spans="1:74">
      <c r="A112" s="300"/>
      <c r="B112" s="309"/>
      <c r="C112" s="312"/>
      <c r="D112" s="315"/>
      <c r="E112" s="318"/>
      <c r="F112" s="309"/>
      <c r="G112" s="327"/>
      <c r="H112" s="312"/>
      <c r="I112" s="312"/>
      <c r="J112" s="312"/>
      <c r="K112" s="315"/>
      <c r="L112" s="309"/>
      <c r="M112" s="312"/>
      <c r="N112" s="312"/>
      <c r="O112" s="312"/>
      <c r="P112" s="315"/>
      <c r="Q112" s="324"/>
      <c r="S112" s="330"/>
      <c r="T112" s="334"/>
      <c r="U112" s="312"/>
      <c r="V112" s="315"/>
      <c r="W112" s="318"/>
      <c r="X112" s="309"/>
      <c r="Y112" s="312"/>
      <c r="Z112" s="312"/>
      <c r="AA112" s="312"/>
      <c r="AB112" s="312"/>
      <c r="AC112" s="315"/>
      <c r="AD112" s="309"/>
      <c r="AE112" s="312"/>
      <c r="AF112" s="312"/>
      <c r="AG112" s="312"/>
      <c r="AH112" s="315"/>
      <c r="AI112" s="324"/>
      <c r="AK112" s="330"/>
      <c r="AL112" s="309"/>
      <c r="AM112" s="312"/>
      <c r="AN112" s="315"/>
      <c r="AO112" s="81"/>
      <c r="AP112" s="81"/>
      <c r="AQ112" s="81"/>
      <c r="AR112" s="318"/>
      <c r="AS112" s="309"/>
      <c r="AT112" s="312"/>
      <c r="AU112" s="312"/>
      <c r="AV112" s="312"/>
      <c r="AW112" s="312"/>
      <c r="AX112" s="315"/>
      <c r="AY112" s="309"/>
      <c r="AZ112" s="312"/>
      <c r="BA112" s="312"/>
      <c r="BB112" s="312"/>
      <c r="BC112" s="315"/>
      <c r="BD112" s="324"/>
      <c r="BF112" s="330"/>
      <c r="BG112" s="334"/>
      <c r="BH112" s="312"/>
      <c r="BI112" s="315"/>
      <c r="BJ112" s="318"/>
      <c r="BK112" s="309"/>
      <c r="BL112" s="312"/>
      <c r="BM112" s="312"/>
      <c r="BN112" s="312"/>
      <c r="BO112" s="312"/>
      <c r="BP112" s="315"/>
      <c r="BQ112" s="309"/>
      <c r="BR112" s="312"/>
      <c r="BS112" s="312"/>
      <c r="BT112" s="312"/>
      <c r="BU112" s="315"/>
      <c r="BV112" s="324"/>
    </row>
    <row r="113" spans="1:74">
      <c r="A113" s="300"/>
      <c r="B113" s="309"/>
      <c r="C113" s="312"/>
      <c r="D113" s="315"/>
      <c r="E113" s="318"/>
      <c r="F113" s="309"/>
      <c r="G113" s="327"/>
      <c r="H113" s="312"/>
      <c r="I113" s="312"/>
      <c r="J113" s="312"/>
      <c r="K113" s="315"/>
      <c r="L113" s="309"/>
      <c r="M113" s="312"/>
      <c r="N113" s="312"/>
      <c r="O113" s="312"/>
      <c r="P113" s="315"/>
      <c r="Q113" s="324"/>
      <c r="S113" s="330"/>
      <c r="T113" s="334"/>
      <c r="U113" s="312"/>
      <c r="V113" s="315"/>
      <c r="W113" s="318"/>
      <c r="X113" s="309"/>
      <c r="Y113" s="312"/>
      <c r="Z113" s="312"/>
      <c r="AA113" s="312"/>
      <c r="AB113" s="312"/>
      <c r="AC113" s="315"/>
      <c r="AD113" s="309"/>
      <c r="AE113" s="312"/>
      <c r="AF113" s="312"/>
      <c r="AG113" s="312"/>
      <c r="AH113" s="315"/>
      <c r="AI113" s="324"/>
      <c r="AK113" s="330"/>
      <c r="AL113" s="309"/>
      <c r="AM113" s="312"/>
      <c r="AN113" s="315"/>
      <c r="AO113" s="81"/>
      <c r="AP113" s="81"/>
      <c r="AQ113" s="81"/>
      <c r="AR113" s="318"/>
      <c r="AS113" s="309"/>
      <c r="AT113" s="312"/>
      <c r="AU113" s="312"/>
      <c r="AV113" s="312"/>
      <c r="AW113" s="312"/>
      <c r="AX113" s="315"/>
      <c r="AY113" s="309"/>
      <c r="AZ113" s="312"/>
      <c r="BA113" s="312"/>
      <c r="BB113" s="312"/>
      <c r="BC113" s="315"/>
      <c r="BD113" s="324"/>
      <c r="BF113" s="330"/>
      <c r="BG113" s="334"/>
      <c r="BH113" s="312"/>
      <c r="BI113" s="315"/>
      <c r="BJ113" s="318"/>
      <c r="BK113" s="309"/>
      <c r="BL113" s="312"/>
      <c r="BM113" s="312"/>
      <c r="BN113" s="312"/>
      <c r="BO113" s="312"/>
      <c r="BP113" s="315"/>
      <c r="BQ113" s="309"/>
      <c r="BR113" s="312"/>
      <c r="BS113" s="312"/>
      <c r="BT113" s="312"/>
      <c r="BU113" s="315"/>
      <c r="BV113" s="324"/>
    </row>
    <row r="114" spans="1:74">
      <c r="A114" s="301"/>
      <c r="B114" s="310"/>
      <c r="C114" s="313"/>
      <c r="D114" s="316"/>
      <c r="E114" s="319"/>
      <c r="F114" s="310"/>
      <c r="G114" s="328"/>
      <c r="H114" s="313"/>
      <c r="I114" s="313"/>
      <c r="J114" s="313"/>
      <c r="K114" s="316"/>
      <c r="L114" s="310"/>
      <c r="M114" s="313"/>
      <c r="N114" s="313"/>
      <c r="O114" s="313"/>
      <c r="P114" s="316"/>
      <c r="Q114" s="325"/>
      <c r="S114" s="331"/>
      <c r="T114" s="335"/>
      <c r="U114" s="313"/>
      <c r="V114" s="316"/>
      <c r="W114" s="319"/>
      <c r="X114" s="310"/>
      <c r="Y114" s="313"/>
      <c r="Z114" s="313"/>
      <c r="AA114" s="313"/>
      <c r="AB114" s="313"/>
      <c r="AC114" s="316"/>
      <c r="AD114" s="310"/>
      <c r="AE114" s="313"/>
      <c r="AF114" s="313"/>
      <c r="AG114" s="313"/>
      <c r="AH114" s="316"/>
      <c r="AI114" s="325"/>
      <c r="AK114" s="331"/>
      <c r="AL114" s="310"/>
      <c r="AM114" s="313"/>
      <c r="AN114" s="316"/>
      <c r="AO114" s="82"/>
      <c r="AP114" s="82"/>
      <c r="AQ114" s="82"/>
      <c r="AR114" s="319"/>
      <c r="AS114" s="310"/>
      <c r="AT114" s="313"/>
      <c r="AU114" s="313"/>
      <c r="AV114" s="313"/>
      <c r="AW114" s="313"/>
      <c r="AX114" s="316"/>
      <c r="AY114" s="310"/>
      <c r="AZ114" s="313"/>
      <c r="BA114" s="313"/>
      <c r="BB114" s="313"/>
      <c r="BC114" s="316"/>
      <c r="BD114" s="325"/>
      <c r="BF114" s="331"/>
      <c r="BG114" s="335"/>
      <c r="BH114" s="313"/>
      <c r="BI114" s="316"/>
      <c r="BJ114" s="319"/>
      <c r="BK114" s="310"/>
      <c r="BL114" s="313"/>
      <c r="BM114" s="313"/>
      <c r="BN114" s="313"/>
      <c r="BO114" s="313"/>
      <c r="BP114" s="316"/>
      <c r="BQ114" s="310"/>
      <c r="BR114" s="313"/>
      <c r="BS114" s="313"/>
      <c r="BT114" s="313"/>
      <c r="BU114" s="316"/>
      <c r="BV114" s="325"/>
    </row>
    <row r="115" spans="1:74" ht="15.75">
      <c r="A115" s="3" t="s">
        <v>13</v>
      </c>
      <c r="B115" s="45"/>
      <c r="C115" s="46"/>
      <c r="D115" s="47"/>
      <c r="E115" s="48"/>
      <c r="F115" s="45"/>
      <c r="G115" s="46">
        <v>18</v>
      </c>
      <c r="H115" s="46"/>
      <c r="I115" s="46"/>
      <c r="J115" s="46"/>
      <c r="K115" s="47"/>
      <c r="L115" s="45"/>
      <c r="M115" s="46"/>
      <c r="N115" s="46"/>
      <c r="O115" s="46"/>
      <c r="P115" s="47"/>
      <c r="Q115" s="43">
        <f>B115+C115+D115+E115+F115+G115+H115+I115+J115+K115+L115+M115+N115+O115+P115</f>
        <v>18</v>
      </c>
      <c r="S115" s="37" t="s">
        <v>13</v>
      </c>
      <c r="T115" s="53"/>
      <c r="U115" s="46"/>
      <c r="V115" s="47"/>
      <c r="W115" s="48"/>
      <c r="X115" s="45"/>
      <c r="Y115" s="46"/>
      <c r="Z115" s="46"/>
      <c r="AA115" s="46"/>
      <c r="AB115" s="46"/>
      <c r="AC115" s="47"/>
      <c r="AD115" s="45"/>
      <c r="AE115" s="46"/>
      <c r="AF115" s="46"/>
      <c r="AG115" s="46"/>
      <c r="AH115" s="47"/>
      <c r="AI115" s="43">
        <f>T115+U115+V115+W115+X115+Y115+Z115+AA115+AB115+AC115+AD115+AE115+AF115+AG115+AH115</f>
        <v>0</v>
      </c>
      <c r="AK115" s="37" t="s">
        <v>13</v>
      </c>
      <c r="AL115" s="53"/>
      <c r="AM115" s="46"/>
      <c r="AN115" s="47"/>
      <c r="AO115" s="83"/>
      <c r="AP115" s="83"/>
      <c r="AQ115" s="83"/>
      <c r="AR115" s="48"/>
      <c r="AS115" s="45"/>
      <c r="AT115" s="46">
        <v>18</v>
      </c>
      <c r="AU115" s="46">
        <v>154.5</v>
      </c>
      <c r="AV115" s="46"/>
      <c r="AW115" s="46"/>
      <c r="AX115" s="47"/>
      <c r="AY115" s="45"/>
      <c r="AZ115" s="46"/>
      <c r="BA115" s="46"/>
      <c r="BB115" s="46"/>
      <c r="BC115" s="47"/>
      <c r="BD115" s="43">
        <f t="shared" ref="BD115:BD143" si="12">AL115+AM115+AN115+AR115+AS115+AT115+AU115+AV115+AW115+AX115+AY115+AZ115+BA115+BB115+BC115</f>
        <v>172.5</v>
      </c>
      <c r="BF115" s="37" t="s">
        <v>13</v>
      </c>
      <c r="BG115" s="53"/>
      <c r="BH115" s="46"/>
      <c r="BI115" s="47"/>
      <c r="BJ115" s="48"/>
      <c r="BK115" s="45"/>
      <c r="BL115" s="46"/>
      <c r="BM115" s="46">
        <v>66</v>
      </c>
      <c r="BN115" s="46"/>
      <c r="BO115" s="46"/>
      <c r="BP115" s="47"/>
      <c r="BQ115" s="45"/>
      <c r="BR115" s="46"/>
      <c r="BS115" s="46"/>
      <c r="BT115" s="46"/>
      <c r="BU115" s="47"/>
      <c r="BV115" s="43">
        <f>BG115+BH115+BI115+BJ115+BK115+BL115+BM115+BN115+BO115+BP115+BQ115+BR115+BS115+BT115+BU115</f>
        <v>66</v>
      </c>
    </row>
    <row r="116" spans="1:74" ht="15.75">
      <c r="A116" s="3" t="s">
        <v>5</v>
      </c>
      <c r="B116" s="45"/>
      <c r="C116" s="46"/>
      <c r="D116" s="47"/>
      <c r="E116" s="48"/>
      <c r="F116" s="45"/>
      <c r="G116" s="46"/>
      <c r="H116" s="46"/>
      <c r="I116" s="46"/>
      <c r="J116" s="46"/>
      <c r="K116" s="47"/>
      <c r="L116" s="45"/>
      <c r="M116" s="46"/>
      <c r="N116" s="46"/>
      <c r="O116" s="46"/>
      <c r="P116" s="47"/>
      <c r="Q116" s="43">
        <f t="shared" ref="Q116:Q143" si="13">B116+C116+D116+E116+F116+G116+H116+I116+J116+K116+L116+M116+N116+O116+P116</f>
        <v>0</v>
      </c>
      <c r="S116" s="37" t="s">
        <v>5</v>
      </c>
      <c r="T116" s="53"/>
      <c r="U116" s="46"/>
      <c r="V116" s="47"/>
      <c r="W116" s="48"/>
      <c r="X116" s="45"/>
      <c r="Y116" s="46"/>
      <c r="Z116" s="46"/>
      <c r="AA116" s="46"/>
      <c r="AB116" s="46"/>
      <c r="AC116" s="47"/>
      <c r="AD116" s="45"/>
      <c r="AE116" s="46"/>
      <c r="AF116" s="46"/>
      <c r="AG116" s="46"/>
      <c r="AH116" s="47"/>
      <c r="AI116" s="43">
        <f t="shared" ref="AI116:AI143" si="14">T116+U116+V116+W116+X116+Y116+Z116+AA116+AB116+AC116+AD116+AE116+AF116+AG116+AH116</f>
        <v>0</v>
      </c>
      <c r="AK116" s="37" t="s">
        <v>5</v>
      </c>
      <c r="AL116" s="53"/>
      <c r="AM116" s="46"/>
      <c r="AN116" s="47"/>
      <c r="AO116" s="83"/>
      <c r="AP116" s="83"/>
      <c r="AQ116" s="83"/>
      <c r="AR116" s="48"/>
      <c r="AS116" s="45"/>
      <c r="AT116" s="46"/>
      <c r="AU116" s="46"/>
      <c r="AV116" s="46"/>
      <c r="AW116" s="46"/>
      <c r="AX116" s="47"/>
      <c r="AY116" s="45"/>
      <c r="AZ116" s="46"/>
      <c r="BA116" s="46"/>
      <c r="BB116" s="46"/>
      <c r="BC116" s="47"/>
      <c r="BD116" s="43">
        <f t="shared" si="12"/>
        <v>0</v>
      </c>
      <c r="BF116" s="37" t="s">
        <v>5</v>
      </c>
      <c r="BG116" s="53"/>
      <c r="BH116" s="46"/>
      <c r="BI116" s="47"/>
      <c r="BJ116" s="48"/>
      <c r="BK116" s="45"/>
      <c r="BL116" s="46"/>
      <c r="BM116" s="46"/>
      <c r="BN116" s="46"/>
      <c r="BO116" s="46"/>
      <c r="BP116" s="47"/>
      <c r="BQ116" s="45"/>
      <c r="BR116" s="46"/>
      <c r="BS116" s="46"/>
      <c r="BT116" s="46"/>
      <c r="BU116" s="47"/>
      <c r="BV116" s="43">
        <f t="shared" ref="BV116:BV143" si="15">BG116+BH116+BI116+BJ116+BK116+BL116+BM116+BN116+BO116+BP116+BQ116+BR116+BS116+BT116+BU116</f>
        <v>0</v>
      </c>
    </row>
    <row r="117" spans="1:74" ht="15.75">
      <c r="A117" s="3" t="s">
        <v>6</v>
      </c>
      <c r="B117" s="45"/>
      <c r="C117" s="46"/>
      <c r="D117" s="47"/>
      <c r="E117" s="48"/>
      <c r="F117" s="45"/>
      <c r="G117" s="46"/>
      <c r="H117" s="46">
        <v>98.4</v>
      </c>
      <c r="I117" s="46"/>
      <c r="J117" s="46"/>
      <c r="K117" s="47"/>
      <c r="L117" s="45"/>
      <c r="M117" s="46"/>
      <c r="N117" s="46"/>
      <c r="O117" s="46"/>
      <c r="P117" s="47"/>
      <c r="Q117" s="43">
        <f t="shared" si="13"/>
        <v>98.4</v>
      </c>
      <c r="S117" s="37" t="s">
        <v>6</v>
      </c>
      <c r="T117" s="53"/>
      <c r="U117" s="46"/>
      <c r="V117" s="47"/>
      <c r="W117" s="48"/>
      <c r="X117" s="45"/>
      <c r="Y117" s="46"/>
      <c r="Z117" s="46">
        <v>124.8</v>
      </c>
      <c r="AA117" s="46"/>
      <c r="AB117" s="46"/>
      <c r="AC117" s="47"/>
      <c r="AD117" s="45"/>
      <c r="AE117" s="46"/>
      <c r="AF117" s="46"/>
      <c r="AG117" s="46"/>
      <c r="AH117" s="47"/>
      <c r="AI117" s="43">
        <f t="shared" si="14"/>
        <v>124.8</v>
      </c>
      <c r="AK117" s="37" t="s">
        <v>6</v>
      </c>
      <c r="AL117" s="53"/>
      <c r="AM117" s="46"/>
      <c r="AN117" s="47"/>
      <c r="AO117" s="83"/>
      <c r="AP117" s="83"/>
      <c r="AQ117" s="83"/>
      <c r="AR117" s="48"/>
      <c r="AS117" s="45"/>
      <c r="AT117" s="46"/>
      <c r="AU117" s="46"/>
      <c r="AV117" s="46"/>
      <c r="AW117" s="46"/>
      <c r="AX117" s="47"/>
      <c r="AY117" s="45"/>
      <c r="AZ117" s="46"/>
      <c r="BA117" s="46"/>
      <c r="BB117" s="46"/>
      <c r="BC117" s="47"/>
      <c r="BD117" s="43">
        <f t="shared" si="12"/>
        <v>0</v>
      </c>
      <c r="BF117" s="37" t="s">
        <v>6</v>
      </c>
      <c r="BG117" s="53"/>
      <c r="BH117" s="46"/>
      <c r="BI117" s="47"/>
      <c r="BJ117" s="48"/>
      <c r="BK117" s="45"/>
      <c r="BL117" s="46"/>
      <c r="BM117" s="46"/>
      <c r="BN117" s="46"/>
      <c r="BO117" s="46"/>
      <c r="BP117" s="47"/>
      <c r="BQ117" s="45"/>
      <c r="BR117" s="46"/>
      <c r="BS117" s="46"/>
      <c r="BT117" s="46"/>
      <c r="BU117" s="47"/>
      <c r="BV117" s="43">
        <f t="shared" si="15"/>
        <v>0</v>
      </c>
    </row>
    <row r="118" spans="1:74" ht="15.75">
      <c r="A118" s="3" t="s">
        <v>18</v>
      </c>
      <c r="B118" s="45"/>
      <c r="C118" s="46"/>
      <c r="D118" s="47"/>
      <c r="E118" s="48"/>
      <c r="F118" s="45"/>
      <c r="G118" s="46"/>
      <c r="H118" s="46"/>
      <c r="I118" s="46"/>
      <c r="J118" s="46"/>
      <c r="K118" s="47"/>
      <c r="L118" s="45"/>
      <c r="M118" s="46"/>
      <c r="N118" s="46"/>
      <c r="O118" s="46"/>
      <c r="P118" s="47"/>
      <c r="Q118" s="43">
        <f t="shared" si="13"/>
        <v>0</v>
      </c>
      <c r="S118" s="37" t="s">
        <v>18</v>
      </c>
      <c r="T118" s="53"/>
      <c r="U118" s="46"/>
      <c r="V118" s="47"/>
      <c r="W118" s="48"/>
      <c r="X118" s="45"/>
      <c r="Y118" s="46"/>
      <c r="Z118" s="46"/>
      <c r="AA118" s="46"/>
      <c r="AB118" s="46"/>
      <c r="AC118" s="47"/>
      <c r="AD118" s="45"/>
      <c r="AE118" s="46"/>
      <c r="AF118" s="46"/>
      <c r="AG118" s="46"/>
      <c r="AH118" s="47"/>
      <c r="AI118" s="43">
        <f t="shared" si="14"/>
        <v>0</v>
      </c>
      <c r="AK118" s="37" t="s">
        <v>18</v>
      </c>
      <c r="AL118" s="53"/>
      <c r="AM118" s="46"/>
      <c r="AN118" s="47"/>
      <c r="AO118" s="83"/>
      <c r="AP118" s="83"/>
      <c r="AQ118" s="83"/>
      <c r="AR118" s="48"/>
      <c r="AS118" s="45"/>
      <c r="AT118" s="46"/>
      <c r="AU118" s="46"/>
      <c r="AV118" s="46"/>
      <c r="AW118" s="46"/>
      <c r="AX118" s="47"/>
      <c r="AY118" s="45"/>
      <c r="AZ118" s="46"/>
      <c r="BA118" s="46"/>
      <c r="BB118" s="46"/>
      <c r="BC118" s="47"/>
      <c r="BD118" s="43">
        <f t="shared" si="12"/>
        <v>0</v>
      </c>
      <c r="BF118" s="37" t="s">
        <v>18</v>
      </c>
      <c r="BG118" s="53"/>
      <c r="BH118" s="46"/>
      <c r="BI118" s="47"/>
      <c r="BJ118" s="48"/>
      <c r="BK118" s="45"/>
      <c r="BL118" s="46"/>
      <c r="BM118" s="46"/>
      <c r="BN118" s="46"/>
      <c r="BO118" s="46"/>
      <c r="BP118" s="47"/>
      <c r="BQ118" s="45"/>
      <c r="BR118" s="46"/>
      <c r="BS118" s="46"/>
      <c r="BT118" s="46"/>
      <c r="BU118" s="47"/>
      <c r="BV118" s="43">
        <f t="shared" si="15"/>
        <v>0</v>
      </c>
    </row>
    <row r="119" spans="1:74" ht="15.75">
      <c r="A119" s="3" t="s">
        <v>14</v>
      </c>
      <c r="B119" s="45">
        <v>3.8</v>
      </c>
      <c r="C119" s="46"/>
      <c r="D119" s="47"/>
      <c r="E119" s="48"/>
      <c r="F119" s="45"/>
      <c r="G119" s="46"/>
      <c r="H119" s="46"/>
      <c r="I119" s="46">
        <v>4.7</v>
      </c>
      <c r="J119" s="46"/>
      <c r="K119" s="47"/>
      <c r="L119" s="45"/>
      <c r="M119" s="46"/>
      <c r="N119" s="46"/>
      <c r="O119" s="46"/>
      <c r="P119" s="47"/>
      <c r="Q119" s="43">
        <f t="shared" si="13"/>
        <v>8.5</v>
      </c>
      <c r="S119" s="37" t="s">
        <v>14</v>
      </c>
      <c r="T119" s="53">
        <v>2.6</v>
      </c>
      <c r="U119" s="46"/>
      <c r="V119" s="47"/>
      <c r="W119" s="48"/>
      <c r="X119" s="45"/>
      <c r="Y119" s="46"/>
      <c r="Z119" s="46"/>
      <c r="AA119" s="46">
        <v>4.7</v>
      </c>
      <c r="AB119" s="46"/>
      <c r="AC119" s="47"/>
      <c r="AD119" s="45"/>
      <c r="AE119" s="46"/>
      <c r="AF119" s="46"/>
      <c r="AG119" s="46"/>
      <c r="AH119" s="47"/>
      <c r="AI119" s="43">
        <f t="shared" si="14"/>
        <v>7.3000000000000007</v>
      </c>
      <c r="AK119" s="37" t="s">
        <v>14</v>
      </c>
      <c r="AL119" s="53">
        <v>3.6</v>
      </c>
      <c r="AM119" s="46"/>
      <c r="AN119" s="47"/>
      <c r="AO119" s="83"/>
      <c r="AP119" s="83"/>
      <c r="AQ119" s="83"/>
      <c r="AR119" s="48"/>
      <c r="AS119" s="45"/>
      <c r="AT119" s="46"/>
      <c r="AU119" s="46">
        <v>5.5</v>
      </c>
      <c r="AV119" s="46"/>
      <c r="AW119" s="46"/>
      <c r="AX119" s="47"/>
      <c r="AY119" s="45"/>
      <c r="AZ119" s="46"/>
      <c r="BA119" s="46"/>
      <c r="BB119" s="46"/>
      <c r="BC119" s="47"/>
      <c r="BD119" s="43">
        <f t="shared" si="12"/>
        <v>9.1</v>
      </c>
      <c r="BF119" s="37" t="s">
        <v>14</v>
      </c>
      <c r="BG119" s="53">
        <v>2.6</v>
      </c>
      <c r="BH119" s="46"/>
      <c r="BI119" s="47"/>
      <c r="BJ119" s="48"/>
      <c r="BK119" s="45"/>
      <c r="BL119" s="46"/>
      <c r="BM119" s="46"/>
      <c r="BN119" s="46"/>
      <c r="BO119" s="46"/>
      <c r="BP119" s="47"/>
      <c r="BQ119" s="45">
        <v>5</v>
      </c>
      <c r="BR119" s="46"/>
      <c r="BS119" s="46"/>
      <c r="BT119" s="46"/>
      <c r="BU119" s="47"/>
      <c r="BV119" s="43">
        <f t="shared" si="15"/>
        <v>7.6</v>
      </c>
    </row>
    <row r="120" spans="1:74" ht="15.75">
      <c r="A120" s="3" t="s">
        <v>7</v>
      </c>
      <c r="B120" s="45"/>
      <c r="C120" s="46"/>
      <c r="D120" s="47"/>
      <c r="E120" s="48"/>
      <c r="F120" s="45"/>
      <c r="G120" s="46">
        <v>3.6</v>
      </c>
      <c r="H120" s="46">
        <v>4</v>
      </c>
      <c r="I120" s="46"/>
      <c r="J120" s="46"/>
      <c r="K120" s="47"/>
      <c r="L120" s="45">
        <v>3.8</v>
      </c>
      <c r="M120" s="46"/>
      <c r="N120" s="46"/>
      <c r="O120" s="46"/>
      <c r="P120" s="47"/>
      <c r="Q120" s="43">
        <f t="shared" si="13"/>
        <v>11.399999999999999</v>
      </c>
      <c r="S120" s="37" t="s">
        <v>7</v>
      </c>
      <c r="T120" s="53"/>
      <c r="U120" s="46"/>
      <c r="V120" s="47"/>
      <c r="W120" s="48"/>
      <c r="X120" s="45"/>
      <c r="Y120" s="46">
        <v>3.6</v>
      </c>
      <c r="Z120" s="46">
        <v>4.8</v>
      </c>
      <c r="AA120" s="46"/>
      <c r="AB120" s="46"/>
      <c r="AC120" s="47"/>
      <c r="AD120" s="45">
        <v>5.5</v>
      </c>
      <c r="AE120" s="46"/>
      <c r="AF120" s="46"/>
      <c r="AG120" s="46"/>
      <c r="AH120" s="47"/>
      <c r="AI120" s="43">
        <f t="shared" si="14"/>
        <v>13.9</v>
      </c>
      <c r="AK120" s="37" t="s">
        <v>7</v>
      </c>
      <c r="AL120" s="53"/>
      <c r="AM120" s="46"/>
      <c r="AN120" s="47"/>
      <c r="AO120" s="83"/>
      <c r="AP120" s="83"/>
      <c r="AQ120" s="83"/>
      <c r="AR120" s="48"/>
      <c r="AS120" s="45"/>
      <c r="AT120" s="46">
        <v>2.4</v>
      </c>
      <c r="AU120" s="46"/>
      <c r="AV120" s="46"/>
      <c r="AW120" s="46"/>
      <c r="AX120" s="47"/>
      <c r="AY120" s="45">
        <v>1.35</v>
      </c>
      <c r="AZ120" s="46"/>
      <c r="BA120" s="46"/>
      <c r="BB120" s="46"/>
      <c r="BC120" s="47"/>
      <c r="BD120" s="43">
        <f t="shared" si="12"/>
        <v>3.75</v>
      </c>
      <c r="BF120" s="37" t="s">
        <v>7</v>
      </c>
      <c r="BG120" s="53"/>
      <c r="BH120" s="46"/>
      <c r="BI120" s="47"/>
      <c r="BJ120" s="48"/>
      <c r="BK120" s="45"/>
      <c r="BL120" s="46">
        <v>1.8</v>
      </c>
      <c r="BM120" s="46">
        <v>4.8</v>
      </c>
      <c r="BN120" s="46">
        <v>4.7</v>
      </c>
      <c r="BO120" s="46"/>
      <c r="BP120" s="47"/>
      <c r="BQ120" s="45">
        <v>4</v>
      </c>
      <c r="BR120" s="46"/>
      <c r="BS120" s="46"/>
      <c r="BT120" s="46"/>
      <c r="BU120" s="47"/>
      <c r="BV120" s="43">
        <f t="shared" si="15"/>
        <v>15.3</v>
      </c>
    </row>
    <row r="121" spans="1:74" ht="24">
      <c r="A121" s="28" t="s">
        <v>8</v>
      </c>
      <c r="B121" s="45">
        <v>134</v>
      </c>
      <c r="C121" s="46">
        <v>110</v>
      </c>
      <c r="D121" s="47"/>
      <c r="E121" s="48"/>
      <c r="F121" s="45"/>
      <c r="G121" s="46"/>
      <c r="H121" s="46"/>
      <c r="I121" s="46">
        <v>21</v>
      </c>
      <c r="J121" s="46"/>
      <c r="K121" s="47"/>
      <c r="L121" s="45"/>
      <c r="M121" s="46">
        <v>186</v>
      </c>
      <c r="N121" s="46"/>
      <c r="O121" s="46"/>
      <c r="P121" s="47"/>
      <c r="Q121" s="43">
        <f t="shared" si="13"/>
        <v>451</v>
      </c>
      <c r="S121" s="38" t="s">
        <v>8</v>
      </c>
      <c r="T121" s="53">
        <v>135.6</v>
      </c>
      <c r="U121" s="46"/>
      <c r="V121" s="47"/>
      <c r="W121" s="48"/>
      <c r="X121" s="45"/>
      <c r="Y121" s="46"/>
      <c r="Z121" s="46">
        <v>20</v>
      </c>
      <c r="AA121" s="46">
        <v>21</v>
      </c>
      <c r="AB121" s="46"/>
      <c r="AC121" s="47"/>
      <c r="AD121" s="45">
        <v>5.7</v>
      </c>
      <c r="AE121" s="46">
        <v>110</v>
      </c>
      <c r="AF121" s="46"/>
      <c r="AG121" s="46"/>
      <c r="AH121" s="47"/>
      <c r="AI121" s="43">
        <f t="shared" si="14"/>
        <v>292.29999999999995</v>
      </c>
      <c r="AK121" s="38" t="s">
        <v>8</v>
      </c>
      <c r="AL121" s="53">
        <v>135</v>
      </c>
      <c r="AM121" s="46">
        <v>90</v>
      </c>
      <c r="AN121" s="47"/>
      <c r="AO121" s="83"/>
      <c r="AP121" s="83"/>
      <c r="AQ121" s="83"/>
      <c r="AR121" s="48"/>
      <c r="AS121" s="45"/>
      <c r="AT121" s="46"/>
      <c r="AU121" s="46"/>
      <c r="AV121" s="46"/>
      <c r="AW121" s="46"/>
      <c r="AX121" s="47"/>
      <c r="AY121" s="45"/>
      <c r="AZ121" s="46">
        <v>186</v>
      </c>
      <c r="BA121" s="46"/>
      <c r="BB121" s="46"/>
      <c r="BC121" s="47"/>
      <c r="BD121" s="43">
        <f t="shared" si="12"/>
        <v>411</v>
      </c>
      <c r="BF121" s="38" t="s">
        <v>8</v>
      </c>
      <c r="BG121" s="53">
        <v>135.6</v>
      </c>
      <c r="BH121" s="46"/>
      <c r="BI121" s="47"/>
      <c r="BJ121" s="48"/>
      <c r="BK121" s="45"/>
      <c r="BL121" s="46"/>
      <c r="BM121" s="46">
        <v>16</v>
      </c>
      <c r="BN121" s="46"/>
      <c r="BO121" s="46"/>
      <c r="BP121" s="47"/>
      <c r="BQ121" s="45">
        <v>38.5</v>
      </c>
      <c r="BR121" s="46">
        <v>189</v>
      </c>
      <c r="BS121" s="46"/>
      <c r="BT121" s="46"/>
      <c r="BU121" s="47"/>
      <c r="BV121" s="43">
        <f t="shared" si="15"/>
        <v>379.1</v>
      </c>
    </row>
    <row r="122" spans="1:74" ht="15.75">
      <c r="A122" s="3" t="s">
        <v>9</v>
      </c>
      <c r="B122" s="45"/>
      <c r="C122" s="46"/>
      <c r="D122" s="47"/>
      <c r="E122" s="48"/>
      <c r="F122" s="45"/>
      <c r="G122" s="46"/>
      <c r="H122" s="46"/>
      <c r="I122" s="46"/>
      <c r="J122" s="46"/>
      <c r="K122" s="47"/>
      <c r="L122" s="45"/>
      <c r="M122" s="46"/>
      <c r="N122" s="46"/>
      <c r="O122" s="46"/>
      <c r="P122" s="47"/>
      <c r="Q122" s="43">
        <f t="shared" si="13"/>
        <v>0</v>
      </c>
      <c r="S122" s="37" t="s">
        <v>9</v>
      </c>
      <c r="T122" s="53"/>
      <c r="U122" s="46"/>
      <c r="V122" s="47"/>
      <c r="W122" s="48"/>
      <c r="X122" s="45"/>
      <c r="Y122" s="46">
        <v>3.6</v>
      </c>
      <c r="Z122" s="46"/>
      <c r="AA122" s="46"/>
      <c r="AB122" s="46"/>
      <c r="AC122" s="47"/>
      <c r="AD122" s="45"/>
      <c r="AE122" s="46"/>
      <c r="AF122" s="46"/>
      <c r="AG122" s="46"/>
      <c r="AH122" s="47"/>
      <c r="AI122" s="43">
        <f t="shared" si="14"/>
        <v>3.6</v>
      </c>
      <c r="AK122" s="37" t="s">
        <v>9</v>
      </c>
      <c r="AL122" s="53"/>
      <c r="AM122" s="46"/>
      <c r="AN122" s="47"/>
      <c r="AO122" s="83"/>
      <c r="AP122" s="83"/>
      <c r="AQ122" s="83"/>
      <c r="AR122" s="48"/>
      <c r="AS122" s="45"/>
      <c r="AT122" s="46"/>
      <c r="AU122" s="46"/>
      <c r="AV122" s="46"/>
      <c r="AW122" s="46"/>
      <c r="AX122" s="47"/>
      <c r="AY122" s="45"/>
      <c r="AZ122" s="46"/>
      <c r="BA122" s="46"/>
      <c r="BB122" s="46"/>
      <c r="BC122" s="47"/>
      <c r="BD122" s="43">
        <f t="shared" si="12"/>
        <v>0</v>
      </c>
      <c r="BF122" s="37" t="s">
        <v>9</v>
      </c>
      <c r="BG122" s="53"/>
      <c r="BH122" s="46"/>
      <c r="BI122" s="47"/>
      <c r="BJ122" s="48"/>
      <c r="BK122" s="45"/>
      <c r="BL122" s="46"/>
      <c r="BM122" s="46"/>
      <c r="BN122" s="46"/>
      <c r="BO122" s="46"/>
      <c r="BP122" s="47"/>
      <c r="BQ122" s="45"/>
      <c r="BR122" s="46"/>
      <c r="BS122" s="46"/>
      <c r="BT122" s="46"/>
      <c r="BU122" s="47"/>
      <c r="BV122" s="43">
        <f t="shared" si="15"/>
        <v>0</v>
      </c>
    </row>
    <row r="123" spans="1:74" ht="15.75">
      <c r="A123" s="3" t="s">
        <v>10</v>
      </c>
      <c r="B123" s="45"/>
      <c r="C123" s="46"/>
      <c r="D123" s="47"/>
      <c r="E123" s="48"/>
      <c r="F123" s="45"/>
      <c r="G123" s="46"/>
      <c r="H123" s="46"/>
      <c r="I123" s="46"/>
      <c r="J123" s="46"/>
      <c r="K123" s="47"/>
      <c r="L123" s="45"/>
      <c r="M123" s="46"/>
      <c r="N123" s="46"/>
      <c r="O123" s="46"/>
      <c r="P123" s="47"/>
      <c r="Q123" s="43">
        <f t="shared" si="13"/>
        <v>0</v>
      </c>
      <c r="S123" s="37" t="s">
        <v>10</v>
      </c>
      <c r="T123" s="53"/>
      <c r="U123" s="46"/>
      <c r="V123" s="47"/>
      <c r="W123" s="48"/>
      <c r="X123" s="45"/>
      <c r="Y123" s="46"/>
      <c r="Z123" s="46"/>
      <c r="AA123" s="46"/>
      <c r="AB123" s="46"/>
      <c r="AC123" s="47"/>
      <c r="AD123" s="45"/>
      <c r="AE123" s="46"/>
      <c r="AF123" s="46"/>
      <c r="AG123" s="46"/>
      <c r="AH123" s="47"/>
      <c r="AI123" s="43">
        <f t="shared" si="14"/>
        <v>0</v>
      </c>
      <c r="AK123" s="37" t="s">
        <v>10</v>
      </c>
      <c r="AL123" s="53"/>
      <c r="AM123" s="46"/>
      <c r="AN123" s="47"/>
      <c r="AO123" s="83"/>
      <c r="AP123" s="83"/>
      <c r="AQ123" s="83"/>
      <c r="AR123" s="48"/>
      <c r="AS123" s="45"/>
      <c r="AT123" s="46"/>
      <c r="AU123" s="46"/>
      <c r="AV123" s="46"/>
      <c r="AW123" s="46"/>
      <c r="AX123" s="47"/>
      <c r="AY123" s="45"/>
      <c r="AZ123" s="46"/>
      <c r="BA123" s="46"/>
      <c r="BB123" s="46"/>
      <c r="BC123" s="47"/>
      <c r="BD123" s="43">
        <f t="shared" si="12"/>
        <v>0</v>
      </c>
      <c r="BF123" s="37" t="s">
        <v>10</v>
      </c>
      <c r="BG123" s="53"/>
      <c r="BH123" s="46"/>
      <c r="BI123" s="47"/>
      <c r="BJ123" s="48"/>
      <c r="BK123" s="45"/>
      <c r="BL123" s="46"/>
      <c r="BM123" s="46"/>
      <c r="BN123" s="46"/>
      <c r="BO123" s="46"/>
      <c r="BP123" s="47"/>
      <c r="BQ123" s="45"/>
      <c r="BR123" s="46"/>
      <c r="BS123" s="46"/>
      <c r="BT123" s="46"/>
      <c r="BU123" s="47"/>
      <c r="BV123" s="43">
        <f t="shared" si="15"/>
        <v>0</v>
      </c>
    </row>
    <row r="124" spans="1:74" ht="15.75">
      <c r="A124" s="3" t="s">
        <v>11</v>
      </c>
      <c r="B124" s="45"/>
      <c r="C124" s="46"/>
      <c r="D124" s="47"/>
      <c r="E124" s="48"/>
      <c r="F124" s="45"/>
      <c r="G124" s="46"/>
      <c r="H124" s="46"/>
      <c r="I124" s="46"/>
      <c r="J124" s="46"/>
      <c r="K124" s="47"/>
      <c r="L124" s="45">
        <v>1.1000000000000001</v>
      </c>
      <c r="M124" s="46"/>
      <c r="N124" s="46"/>
      <c r="O124" s="46"/>
      <c r="P124" s="47"/>
      <c r="Q124" s="43">
        <f t="shared" si="13"/>
        <v>1.1000000000000001</v>
      </c>
      <c r="S124" s="37" t="s">
        <v>11</v>
      </c>
      <c r="T124" s="53"/>
      <c r="U124" s="46"/>
      <c r="V124" s="47"/>
      <c r="W124" s="48"/>
      <c r="X124" s="45"/>
      <c r="Y124" s="46"/>
      <c r="Z124" s="46">
        <v>9.6</v>
      </c>
      <c r="AA124" s="46"/>
      <c r="AB124" s="46"/>
      <c r="AC124" s="47"/>
      <c r="AD124" s="45">
        <v>3.9</v>
      </c>
      <c r="AE124" s="46"/>
      <c r="AF124" s="46"/>
      <c r="AG124" s="46"/>
      <c r="AH124" s="47"/>
      <c r="AI124" s="43">
        <f t="shared" si="14"/>
        <v>13.5</v>
      </c>
      <c r="AK124" s="37" t="s">
        <v>11</v>
      </c>
      <c r="AL124" s="53"/>
      <c r="AM124" s="46"/>
      <c r="AN124" s="47"/>
      <c r="AO124" s="83"/>
      <c r="AP124" s="83"/>
      <c r="AQ124" s="83"/>
      <c r="AR124" s="48"/>
      <c r="AS124" s="45"/>
      <c r="AT124" s="46"/>
      <c r="AU124" s="46"/>
      <c r="AV124" s="46"/>
      <c r="AW124" s="46"/>
      <c r="AX124" s="47"/>
      <c r="AY124" s="45">
        <v>6.5</v>
      </c>
      <c r="AZ124" s="46"/>
      <c r="BA124" s="46"/>
      <c r="BB124" s="46"/>
      <c r="BC124" s="47"/>
      <c r="BD124" s="43">
        <f t="shared" si="12"/>
        <v>6.5</v>
      </c>
      <c r="BF124" s="37" t="s">
        <v>11</v>
      </c>
      <c r="BG124" s="53"/>
      <c r="BH124" s="46"/>
      <c r="BI124" s="47"/>
      <c r="BJ124" s="48"/>
      <c r="BK124" s="45"/>
      <c r="BL124" s="46"/>
      <c r="BM124" s="46">
        <v>48</v>
      </c>
      <c r="BN124" s="46"/>
      <c r="BO124" s="46"/>
      <c r="BP124" s="47"/>
      <c r="BQ124" s="45">
        <v>2.2999999999999998</v>
      </c>
      <c r="BR124" s="46"/>
      <c r="BS124" s="46"/>
      <c r="BT124" s="46"/>
      <c r="BU124" s="47"/>
      <c r="BV124" s="43">
        <f t="shared" si="15"/>
        <v>50.3</v>
      </c>
    </row>
    <row r="125" spans="1:74" ht="15.75">
      <c r="A125" s="3" t="s">
        <v>12</v>
      </c>
      <c r="B125" s="45"/>
      <c r="C125" s="46"/>
      <c r="D125" s="47">
        <v>10.6</v>
      </c>
      <c r="E125" s="48"/>
      <c r="F125" s="45"/>
      <c r="G125" s="46"/>
      <c r="H125" s="46"/>
      <c r="I125" s="46"/>
      <c r="J125" s="46"/>
      <c r="K125" s="47"/>
      <c r="L125" s="45"/>
      <c r="M125" s="46"/>
      <c r="N125" s="46"/>
      <c r="O125" s="46"/>
      <c r="P125" s="47"/>
      <c r="Q125" s="43">
        <f t="shared" si="13"/>
        <v>10.6</v>
      </c>
      <c r="S125" s="37" t="s">
        <v>12</v>
      </c>
      <c r="T125" s="53"/>
      <c r="U125" s="46"/>
      <c r="V125" s="47">
        <v>10.6</v>
      </c>
      <c r="W125" s="48"/>
      <c r="X125" s="45"/>
      <c r="Y125" s="46"/>
      <c r="Z125" s="46"/>
      <c r="AA125" s="46"/>
      <c r="AB125" s="46"/>
      <c r="AC125" s="47"/>
      <c r="AD125" s="45"/>
      <c r="AE125" s="46"/>
      <c r="AF125" s="46"/>
      <c r="AG125" s="46"/>
      <c r="AH125" s="47"/>
      <c r="AI125" s="43">
        <f t="shared" si="14"/>
        <v>10.6</v>
      </c>
      <c r="AK125" s="37" t="s">
        <v>12</v>
      </c>
      <c r="AL125" s="53"/>
      <c r="AM125" s="46"/>
      <c r="AN125" s="47">
        <v>10.6</v>
      </c>
      <c r="AO125" s="83"/>
      <c r="AP125" s="83"/>
      <c r="AQ125" s="83"/>
      <c r="AR125" s="48"/>
      <c r="AS125" s="45"/>
      <c r="AT125" s="46"/>
      <c r="AU125" s="46"/>
      <c r="AV125" s="46"/>
      <c r="AW125" s="46"/>
      <c r="AX125" s="47"/>
      <c r="AY125" s="45"/>
      <c r="AZ125" s="46"/>
      <c r="BA125" s="46"/>
      <c r="BB125" s="46"/>
      <c r="BC125" s="47"/>
      <c r="BD125" s="43">
        <f t="shared" si="12"/>
        <v>10.6</v>
      </c>
      <c r="BF125" s="37" t="s">
        <v>12</v>
      </c>
      <c r="BG125" s="53"/>
      <c r="BH125" s="46"/>
      <c r="BI125" s="47">
        <v>10.6</v>
      </c>
      <c r="BJ125" s="48"/>
      <c r="BK125" s="45"/>
      <c r="BL125" s="46"/>
      <c r="BM125" s="46"/>
      <c r="BN125" s="46"/>
      <c r="BO125" s="46"/>
      <c r="BP125" s="47"/>
      <c r="BQ125" s="45"/>
      <c r="BR125" s="46"/>
      <c r="BS125" s="46"/>
      <c r="BT125" s="46"/>
      <c r="BU125" s="47"/>
      <c r="BV125" s="43">
        <f t="shared" si="15"/>
        <v>10.6</v>
      </c>
    </row>
    <row r="126" spans="1:74" ht="15.75">
      <c r="A126" s="3" t="s">
        <v>20</v>
      </c>
      <c r="B126" s="45"/>
      <c r="C126" s="46"/>
      <c r="D126" s="47"/>
      <c r="E126" s="48"/>
      <c r="F126" s="45"/>
      <c r="G126" s="46"/>
      <c r="H126" s="46"/>
      <c r="I126" s="46"/>
      <c r="J126" s="46"/>
      <c r="K126" s="47"/>
      <c r="L126" s="45">
        <v>50</v>
      </c>
      <c r="M126" s="46"/>
      <c r="N126" s="46"/>
      <c r="O126" s="46"/>
      <c r="P126" s="47"/>
      <c r="Q126" s="43">
        <f t="shared" si="13"/>
        <v>50</v>
      </c>
      <c r="S126" s="37" t="s">
        <v>20</v>
      </c>
      <c r="T126" s="53"/>
      <c r="U126" s="46"/>
      <c r="V126" s="47"/>
      <c r="W126" s="48"/>
      <c r="X126" s="45"/>
      <c r="Y126" s="46"/>
      <c r="Z126" s="46"/>
      <c r="AA126" s="46"/>
      <c r="AB126" s="46"/>
      <c r="AC126" s="47"/>
      <c r="AD126" s="45">
        <v>40.1</v>
      </c>
      <c r="AE126" s="46"/>
      <c r="AF126" s="46"/>
      <c r="AG126" s="46"/>
      <c r="AH126" s="47"/>
      <c r="AI126" s="43">
        <f t="shared" si="14"/>
        <v>40.1</v>
      </c>
      <c r="AK126" s="37" t="s">
        <v>20</v>
      </c>
      <c r="AL126" s="53"/>
      <c r="AM126" s="46"/>
      <c r="AN126" s="47"/>
      <c r="AO126" s="83"/>
      <c r="AP126" s="83"/>
      <c r="AQ126" s="83"/>
      <c r="AR126" s="48"/>
      <c r="AS126" s="45"/>
      <c r="AT126" s="46"/>
      <c r="AU126" s="46">
        <v>4</v>
      </c>
      <c r="AV126" s="46"/>
      <c r="AW126" s="46"/>
      <c r="AX126" s="47"/>
      <c r="AY126" s="45">
        <v>38.44</v>
      </c>
      <c r="AZ126" s="46"/>
      <c r="BA126" s="46"/>
      <c r="BB126" s="46"/>
      <c r="BC126" s="47"/>
      <c r="BD126" s="43">
        <f t="shared" si="12"/>
        <v>42.44</v>
      </c>
      <c r="BF126" s="37" t="s">
        <v>20</v>
      </c>
      <c r="BG126" s="53"/>
      <c r="BH126" s="46"/>
      <c r="BI126" s="47"/>
      <c r="BJ126" s="48"/>
      <c r="BK126" s="45"/>
      <c r="BL126" s="46"/>
      <c r="BM126" s="46"/>
      <c r="BN126" s="46">
        <v>2.6</v>
      </c>
      <c r="BO126" s="46"/>
      <c r="BP126" s="47"/>
      <c r="BQ126" s="45">
        <v>38.5</v>
      </c>
      <c r="BR126" s="46"/>
      <c r="BS126" s="46"/>
      <c r="BT126" s="46"/>
      <c r="BU126" s="47"/>
      <c r="BV126" s="43">
        <f t="shared" si="15"/>
        <v>41.1</v>
      </c>
    </row>
    <row r="127" spans="1:74" ht="15.75">
      <c r="A127" s="3" t="s">
        <v>21</v>
      </c>
      <c r="B127" s="45">
        <v>24</v>
      </c>
      <c r="C127" s="46"/>
      <c r="D127" s="47"/>
      <c r="E127" s="48"/>
      <c r="F127" s="45"/>
      <c r="G127" s="46">
        <v>14.5</v>
      </c>
      <c r="H127" s="46"/>
      <c r="I127" s="46"/>
      <c r="J127" s="46"/>
      <c r="K127" s="47"/>
      <c r="L127" s="45"/>
      <c r="M127" s="46"/>
      <c r="N127" s="46"/>
      <c r="O127" s="46"/>
      <c r="P127" s="47"/>
      <c r="Q127" s="43">
        <f t="shared" si="13"/>
        <v>38.5</v>
      </c>
      <c r="S127" s="37" t="s">
        <v>21</v>
      </c>
      <c r="T127" s="53">
        <v>18</v>
      </c>
      <c r="U127" s="46"/>
      <c r="V127" s="47"/>
      <c r="W127" s="48"/>
      <c r="X127" s="45"/>
      <c r="Y127" s="46"/>
      <c r="Z127" s="46"/>
      <c r="AA127" s="46"/>
      <c r="AB127" s="46"/>
      <c r="AC127" s="47"/>
      <c r="AD127" s="45"/>
      <c r="AE127" s="46"/>
      <c r="AF127" s="46"/>
      <c r="AG127" s="46"/>
      <c r="AH127" s="47"/>
      <c r="AI127" s="43">
        <f t="shared" si="14"/>
        <v>18</v>
      </c>
      <c r="AK127" s="37" t="s">
        <v>21</v>
      </c>
      <c r="AL127" s="53">
        <v>18</v>
      </c>
      <c r="AM127" s="46"/>
      <c r="AN127" s="47"/>
      <c r="AO127" s="83"/>
      <c r="AP127" s="83"/>
      <c r="AQ127" s="83"/>
      <c r="AR127" s="48"/>
      <c r="AS127" s="45"/>
      <c r="AT127" s="46">
        <v>3.7</v>
      </c>
      <c r="AU127" s="46"/>
      <c r="AV127" s="46"/>
      <c r="AW127" s="46"/>
      <c r="AX127" s="47"/>
      <c r="AY127" s="45"/>
      <c r="AZ127" s="46"/>
      <c r="BA127" s="46"/>
      <c r="BB127" s="46"/>
      <c r="BC127" s="47"/>
      <c r="BD127" s="43">
        <f t="shared" si="12"/>
        <v>21.7</v>
      </c>
      <c r="BF127" s="37" t="s">
        <v>21</v>
      </c>
      <c r="BG127" s="53">
        <v>18</v>
      </c>
      <c r="BH127" s="46"/>
      <c r="BI127" s="47"/>
      <c r="BJ127" s="48"/>
      <c r="BK127" s="45"/>
      <c r="BL127" s="46">
        <v>7.3</v>
      </c>
      <c r="BM127" s="46"/>
      <c r="BN127" s="46"/>
      <c r="BO127" s="46"/>
      <c r="BP127" s="47"/>
      <c r="BQ127" s="45"/>
      <c r="BR127" s="46"/>
      <c r="BS127" s="46"/>
      <c r="BT127" s="46"/>
      <c r="BU127" s="47"/>
      <c r="BV127" s="43">
        <f t="shared" si="15"/>
        <v>25.3</v>
      </c>
    </row>
    <row r="128" spans="1:74" ht="15.75">
      <c r="A128" s="3" t="s">
        <v>22</v>
      </c>
      <c r="B128" s="45"/>
      <c r="C128" s="46"/>
      <c r="D128" s="47"/>
      <c r="E128" s="48"/>
      <c r="F128" s="45"/>
      <c r="G128" s="46"/>
      <c r="H128" s="46"/>
      <c r="I128" s="46"/>
      <c r="J128" s="46"/>
      <c r="K128" s="47"/>
      <c r="L128" s="45"/>
      <c r="M128" s="46"/>
      <c r="N128" s="46"/>
      <c r="O128" s="46"/>
      <c r="P128" s="47"/>
      <c r="Q128" s="43">
        <f t="shared" si="13"/>
        <v>0</v>
      </c>
      <c r="S128" s="37" t="s">
        <v>22</v>
      </c>
      <c r="T128" s="53"/>
      <c r="U128" s="46"/>
      <c r="V128" s="47"/>
      <c r="W128" s="48"/>
      <c r="X128" s="45"/>
      <c r="Y128" s="46"/>
      <c r="Z128" s="46"/>
      <c r="AA128" s="46"/>
      <c r="AB128" s="46"/>
      <c r="AC128" s="47"/>
      <c r="AD128" s="45"/>
      <c r="AE128" s="46"/>
      <c r="AF128" s="46"/>
      <c r="AG128" s="46"/>
      <c r="AH128" s="47"/>
      <c r="AI128" s="43">
        <f t="shared" si="14"/>
        <v>0</v>
      </c>
      <c r="AK128" s="37" t="s">
        <v>22</v>
      </c>
      <c r="AL128" s="53"/>
      <c r="AM128" s="46"/>
      <c r="AN128" s="47"/>
      <c r="AO128" s="83"/>
      <c r="AP128" s="83"/>
      <c r="AQ128" s="83"/>
      <c r="AR128" s="48"/>
      <c r="AS128" s="45"/>
      <c r="AT128" s="46"/>
      <c r="AU128" s="46"/>
      <c r="AV128" s="46"/>
      <c r="AW128" s="46"/>
      <c r="AX128" s="47"/>
      <c r="AY128" s="45"/>
      <c r="AZ128" s="46"/>
      <c r="BA128" s="46"/>
      <c r="BB128" s="46"/>
      <c r="BC128" s="47"/>
      <c r="BD128" s="43">
        <f t="shared" si="12"/>
        <v>0</v>
      </c>
      <c r="BF128" s="37" t="s">
        <v>22</v>
      </c>
      <c r="BG128" s="53"/>
      <c r="BH128" s="46"/>
      <c r="BI128" s="47"/>
      <c r="BJ128" s="48"/>
      <c r="BK128" s="45"/>
      <c r="BL128" s="46"/>
      <c r="BM128" s="46"/>
      <c r="BN128" s="46"/>
      <c r="BO128" s="46"/>
      <c r="BP128" s="47"/>
      <c r="BQ128" s="45"/>
      <c r="BR128" s="46"/>
      <c r="BS128" s="46"/>
      <c r="BT128" s="46"/>
      <c r="BU128" s="47"/>
      <c r="BV128" s="43">
        <f t="shared" si="15"/>
        <v>0</v>
      </c>
    </row>
    <row r="129" spans="1:74" ht="15.75">
      <c r="A129" s="3" t="s">
        <v>23</v>
      </c>
      <c r="B129" s="45">
        <v>3.8</v>
      </c>
      <c r="C129" s="46">
        <v>6</v>
      </c>
      <c r="D129" s="47"/>
      <c r="E129" s="48"/>
      <c r="F129" s="45"/>
      <c r="G129" s="46"/>
      <c r="H129" s="46"/>
      <c r="I129" s="46"/>
      <c r="J129" s="46">
        <v>8</v>
      </c>
      <c r="K129" s="47"/>
      <c r="L129" s="45">
        <v>5</v>
      </c>
      <c r="M129" s="46"/>
      <c r="N129" s="46"/>
      <c r="O129" s="46"/>
      <c r="P129" s="47"/>
      <c r="Q129" s="43">
        <f t="shared" si="13"/>
        <v>22.8</v>
      </c>
      <c r="S129" s="37" t="s">
        <v>23</v>
      </c>
      <c r="T129" s="53">
        <v>3.6</v>
      </c>
      <c r="U129" s="46">
        <v>6</v>
      </c>
      <c r="V129" s="47"/>
      <c r="W129" s="48"/>
      <c r="X129" s="45"/>
      <c r="Y129" s="46"/>
      <c r="Z129" s="46"/>
      <c r="AA129" s="46"/>
      <c r="AB129" s="46">
        <v>8</v>
      </c>
      <c r="AC129" s="47"/>
      <c r="AD129" s="45">
        <v>11</v>
      </c>
      <c r="AE129" s="46">
        <v>6</v>
      </c>
      <c r="AF129" s="46"/>
      <c r="AG129" s="46"/>
      <c r="AH129" s="47"/>
      <c r="AI129" s="43">
        <f t="shared" si="14"/>
        <v>34.6</v>
      </c>
      <c r="AK129" s="37" t="s">
        <v>23</v>
      </c>
      <c r="AL129" s="53">
        <v>3.6</v>
      </c>
      <c r="AM129" s="46">
        <v>6</v>
      </c>
      <c r="AN129" s="47"/>
      <c r="AO129" s="83"/>
      <c r="AP129" s="83"/>
      <c r="AQ129" s="83"/>
      <c r="AR129" s="48"/>
      <c r="AS129" s="45"/>
      <c r="AT129" s="46"/>
      <c r="AU129" s="46"/>
      <c r="AV129" s="46">
        <v>8</v>
      </c>
      <c r="AW129" s="46"/>
      <c r="AX129" s="47"/>
      <c r="AY129" s="45">
        <v>2.5</v>
      </c>
      <c r="AZ129" s="46"/>
      <c r="BA129" s="46"/>
      <c r="BB129" s="46"/>
      <c r="BC129" s="47"/>
      <c r="BD129" s="43">
        <f t="shared" si="12"/>
        <v>20.100000000000001</v>
      </c>
      <c r="BF129" s="37" t="s">
        <v>23</v>
      </c>
      <c r="BG129" s="53">
        <v>3.6</v>
      </c>
      <c r="BH129" s="46">
        <v>6</v>
      </c>
      <c r="BI129" s="47"/>
      <c r="BJ129" s="48"/>
      <c r="BK129" s="45"/>
      <c r="BL129" s="46"/>
      <c r="BM129" s="46"/>
      <c r="BN129" s="46"/>
      <c r="BO129" s="46">
        <v>8</v>
      </c>
      <c r="BP129" s="47"/>
      <c r="BQ129" s="45">
        <v>5.3</v>
      </c>
      <c r="BR129" s="46"/>
      <c r="BS129" s="46"/>
      <c r="BT129" s="46"/>
      <c r="BU129" s="47"/>
      <c r="BV129" s="43">
        <f t="shared" si="15"/>
        <v>22.900000000000002</v>
      </c>
    </row>
    <row r="130" spans="1:74" ht="15.75">
      <c r="A130" s="3" t="s">
        <v>24</v>
      </c>
      <c r="B130" s="45"/>
      <c r="C130" s="46"/>
      <c r="D130" s="47"/>
      <c r="E130" s="48"/>
      <c r="F130" s="45"/>
      <c r="G130" s="46"/>
      <c r="H130" s="46"/>
      <c r="I130" s="46"/>
      <c r="J130" s="46">
        <v>18</v>
      </c>
      <c r="K130" s="47"/>
      <c r="L130" s="45">
        <v>2.5</v>
      </c>
      <c r="M130" s="46"/>
      <c r="N130" s="46"/>
      <c r="O130" s="46"/>
      <c r="P130" s="47"/>
      <c r="Q130" s="43">
        <f t="shared" si="13"/>
        <v>20.5</v>
      </c>
      <c r="S130" s="37" t="s">
        <v>24</v>
      </c>
      <c r="T130" s="53"/>
      <c r="U130" s="46"/>
      <c r="V130" s="47"/>
      <c r="W130" s="48"/>
      <c r="X130" s="45"/>
      <c r="Y130" s="46"/>
      <c r="Z130" s="46"/>
      <c r="AA130" s="46"/>
      <c r="AB130" s="46"/>
      <c r="AC130" s="47"/>
      <c r="AD130" s="45"/>
      <c r="AE130" s="46"/>
      <c r="AF130" s="46"/>
      <c r="AG130" s="46"/>
      <c r="AH130" s="47"/>
      <c r="AI130" s="43">
        <f t="shared" si="14"/>
        <v>0</v>
      </c>
      <c r="AK130" s="37" t="s">
        <v>24</v>
      </c>
      <c r="AL130" s="53"/>
      <c r="AM130" s="46"/>
      <c r="AN130" s="47"/>
      <c r="AO130" s="83"/>
      <c r="AP130" s="83"/>
      <c r="AQ130" s="83"/>
      <c r="AR130" s="48"/>
      <c r="AS130" s="45"/>
      <c r="AT130" s="46"/>
      <c r="AU130" s="46"/>
      <c r="AV130" s="46">
        <v>18</v>
      </c>
      <c r="AW130" s="46"/>
      <c r="AX130" s="47"/>
      <c r="AY130" s="45"/>
      <c r="AZ130" s="46"/>
      <c r="BA130" s="46"/>
      <c r="BB130" s="46"/>
      <c r="BC130" s="47"/>
      <c r="BD130" s="43">
        <f t="shared" si="12"/>
        <v>18</v>
      </c>
      <c r="BF130" s="37" t="s">
        <v>24</v>
      </c>
      <c r="BG130" s="53"/>
      <c r="BH130" s="46"/>
      <c r="BI130" s="47"/>
      <c r="BJ130" s="48"/>
      <c r="BK130" s="45"/>
      <c r="BL130" s="46"/>
      <c r="BM130" s="46"/>
      <c r="BN130" s="46"/>
      <c r="BO130" s="46">
        <v>18</v>
      </c>
      <c r="BP130" s="47"/>
      <c r="BQ130" s="45"/>
      <c r="BR130" s="46"/>
      <c r="BS130" s="46"/>
      <c r="BT130" s="46"/>
      <c r="BU130" s="47"/>
      <c r="BV130" s="43">
        <f t="shared" si="15"/>
        <v>18</v>
      </c>
    </row>
    <row r="131" spans="1:74" ht="15.75">
      <c r="A131" s="3" t="s">
        <v>25</v>
      </c>
      <c r="B131" s="45"/>
      <c r="C131" s="46"/>
      <c r="D131" s="47"/>
      <c r="E131" s="48">
        <v>180</v>
      </c>
      <c r="F131" s="45"/>
      <c r="G131" s="46"/>
      <c r="H131" s="46"/>
      <c r="I131" s="46"/>
      <c r="J131" s="46"/>
      <c r="K131" s="47"/>
      <c r="L131" s="45"/>
      <c r="M131" s="46"/>
      <c r="N131" s="46"/>
      <c r="O131" s="46"/>
      <c r="P131" s="47"/>
      <c r="Q131" s="43">
        <f t="shared" si="13"/>
        <v>180</v>
      </c>
      <c r="S131" s="37" t="s">
        <v>25</v>
      </c>
      <c r="T131" s="53"/>
      <c r="U131" s="46"/>
      <c r="V131" s="47"/>
      <c r="W131" s="48">
        <v>180</v>
      </c>
      <c r="X131" s="45"/>
      <c r="Y131" s="46"/>
      <c r="Z131" s="46"/>
      <c r="AA131" s="46"/>
      <c r="AB131" s="46"/>
      <c r="AC131" s="47"/>
      <c r="AD131" s="45"/>
      <c r="AE131" s="46"/>
      <c r="AF131" s="46"/>
      <c r="AG131" s="46"/>
      <c r="AH131" s="47"/>
      <c r="AI131" s="43">
        <f t="shared" si="14"/>
        <v>180</v>
      </c>
      <c r="AK131" s="37" t="s">
        <v>25</v>
      </c>
      <c r="AL131" s="53"/>
      <c r="AM131" s="46"/>
      <c r="AN131" s="47"/>
      <c r="AO131" s="83"/>
      <c r="AP131" s="83"/>
      <c r="AQ131" s="83"/>
      <c r="AR131" s="48">
        <v>180</v>
      </c>
      <c r="AS131" s="45"/>
      <c r="AT131" s="46"/>
      <c r="AU131" s="46"/>
      <c r="AV131" s="46"/>
      <c r="AW131" s="46"/>
      <c r="AX131" s="47"/>
      <c r="AY131" s="45"/>
      <c r="AZ131" s="46"/>
      <c r="BA131" s="46"/>
      <c r="BB131" s="46"/>
      <c r="BC131" s="47"/>
      <c r="BD131" s="43">
        <f t="shared" si="12"/>
        <v>180</v>
      </c>
      <c r="BF131" s="37" t="s">
        <v>25</v>
      </c>
      <c r="BG131" s="53"/>
      <c r="BH131" s="46"/>
      <c r="BI131" s="47"/>
      <c r="BJ131" s="48">
        <v>180</v>
      </c>
      <c r="BK131" s="45"/>
      <c r="BL131" s="46"/>
      <c r="BM131" s="46"/>
      <c r="BN131" s="46"/>
      <c r="BO131" s="46"/>
      <c r="BP131" s="47"/>
      <c r="BQ131" s="45"/>
      <c r="BR131" s="46"/>
      <c r="BS131" s="46"/>
      <c r="BT131" s="46"/>
      <c r="BU131" s="47"/>
      <c r="BV131" s="43">
        <f t="shared" si="15"/>
        <v>180</v>
      </c>
    </row>
    <row r="132" spans="1:74" ht="15.75">
      <c r="A132" s="3" t="s">
        <v>26</v>
      </c>
      <c r="B132" s="45"/>
      <c r="C132" s="46"/>
      <c r="D132" s="47"/>
      <c r="E132" s="48"/>
      <c r="F132" s="45"/>
      <c r="G132" s="46"/>
      <c r="H132" s="46"/>
      <c r="I132" s="46"/>
      <c r="J132" s="46"/>
      <c r="K132" s="47"/>
      <c r="L132" s="45"/>
      <c r="M132" s="46"/>
      <c r="N132" s="46"/>
      <c r="O132" s="46"/>
      <c r="P132" s="47"/>
      <c r="Q132" s="43">
        <f t="shared" si="13"/>
        <v>0</v>
      </c>
      <c r="S132" s="37" t="s">
        <v>26</v>
      </c>
      <c r="T132" s="53"/>
      <c r="U132" s="46">
        <v>8</v>
      </c>
      <c r="V132" s="47"/>
      <c r="W132" s="48"/>
      <c r="X132" s="45"/>
      <c r="Y132" s="46"/>
      <c r="Z132" s="46"/>
      <c r="AA132" s="46"/>
      <c r="AB132" s="46">
        <v>71.5</v>
      </c>
      <c r="AC132" s="47"/>
      <c r="AD132" s="45"/>
      <c r="AE132" s="46"/>
      <c r="AF132" s="46"/>
      <c r="AG132" s="46"/>
      <c r="AH132" s="47"/>
      <c r="AI132" s="43">
        <f t="shared" si="14"/>
        <v>79.5</v>
      </c>
      <c r="AK132" s="37" t="s">
        <v>26</v>
      </c>
      <c r="AL132" s="53"/>
      <c r="AM132" s="46"/>
      <c r="AN132" s="47"/>
      <c r="AO132" s="83"/>
      <c r="AP132" s="83"/>
      <c r="AQ132" s="83"/>
      <c r="AR132" s="48"/>
      <c r="AS132" s="45"/>
      <c r="AT132" s="46"/>
      <c r="AU132" s="46"/>
      <c r="AV132" s="46"/>
      <c r="AW132" s="46"/>
      <c r="AX132" s="47"/>
      <c r="AY132" s="45">
        <v>25.2</v>
      </c>
      <c r="AZ132" s="46"/>
      <c r="BA132" s="46"/>
      <c r="BB132" s="46"/>
      <c r="BC132" s="47"/>
      <c r="BD132" s="43">
        <f t="shared" si="12"/>
        <v>25.2</v>
      </c>
      <c r="BF132" s="37" t="s">
        <v>26</v>
      </c>
      <c r="BG132" s="53"/>
      <c r="BH132" s="46">
        <v>8</v>
      </c>
      <c r="BI132" s="47"/>
      <c r="BJ132" s="48"/>
      <c r="BK132" s="45"/>
      <c r="BL132" s="46"/>
      <c r="BM132" s="46"/>
      <c r="BN132" s="46"/>
      <c r="BO132" s="46"/>
      <c r="BP132" s="47"/>
      <c r="BQ132" s="45"/>
      <c r="BR132" s="46"/>
      <c r="BS132" s="46"/>
      <c r="BT132" s="46"/>
      <c r="BU132" s="47"/>
      <c r="BV132" s="43">
        <f t="shared" si="15"/>
        <v>8</v>
      </c>
    </row>
    <row r="133" spans="1:74" ht="15.75">
      <c r="A133" s="3" t="s">
        <v>27</v>
      </c>
      <c r="B133" s="45"/>
      <c r="C133" s="46"/>
      <c r="D133" s="47"/>
      <c r="E133" s="48"/>
      <c r="F133" s="45"/>
      <c r="G133" s="46">
        <v>48</v>
      </c>
      <c r="H133" s="46"/>
      <c r="I133" s="46">
        <v>146.6</v>
      </c>
      <c r="J133" s="46"/>
      <c r="K133" s="47"/>
      <c r="L133" s="45"/>
      <c r="M133" s="46"/>
      <c r="N133" s="46"/>
      <c r="O133" s="46"/>
      <c r="P133" s="47"/>
      <c r="Q133" s="43">
        <f t="shared" si="13"/>
        <v>194.6</v>
      </c>
      <c r="S133" s="37" t="s">
        <v>27</v>
      </c>
      <c r="T133" s="53"/>
      <c r="U133" s="46"/>
      <c r="V133" s="47"/>
      <c r="W133" s="48"/>
      <c r="X133" s="45"/>
      <c r="Y133" s="46">
        <v>48</v>
      </c>
      <c r="Z133" s="46"/>
      <c r="AA133" s="46">
        <v>146.6</v>
      </c>
      <c r="AB133" s="46"/>
      <c r="AC133" s="47"/>
      <c r="AD133" s="45"/>
      <c r="AE133" s="46"/>
      <c r="AF133" s="46"/>
      <c r="AG133" s="46"/>
      <c r="AH133" s="47"/>
      <c r="AI133" s="43">
        <f t="shared" si="14"/>
        <v>194.6</v>
      </c>
      <c r="AK133" s="37" t="s">
        <v>27</v>
      </c>
      <c r="AL133" s="53"/>
      <c r="AM133" s="46"/>
      <c r="AN133" s="47"/>
      <c r="AO133" s="83"/>
      <c r="AP133" s="83"/>
      <c r="AQ133" s="83"/>
      <c r="AR133" s="48"/>
      <c r="AS133" s="45"/>
      <c r="AT133" s="46">
        <v>72</v>
      </c>
      <c r="AU133" s="46">
        <v>90</v>
      </c>
      <c r="AV133" s="46"/>
      <c r="AW133" s="46"/>
      <c r="AX133" s="47"/>
      <c r="AY133" s="45"/>
      <c r="AZ133" s="46"/>
      <c r="BA133" s="46"/>
      <c r="BB133" s="46"/>
      <c r="BC133" s="47"/>
      <c r="BD133" s="43">
        <f t="shared" si="12"/>
        <v>162</v>
      </c>
      <c r="BF133" s="37" t="s">
        <v>27</v>
      </c>
      <c r="BG133" s="53"/>
      <c r="BH133" s="46"/>
      <c r="BI133" s="47"/>
      <c r="BJ133" s="48"/>
      <c r="BK133" s="45"/>
      <c r="BL133" s="46">
        <v>72</v>
      </c>
      <c r="BM133" s="46"/>
      <c r="BN133" s="46"/>
      <c r="BO133" s="46"/>
      <c r="BP133" s="47"/>
      <c r="BQ133" s="45"/>
      <c r="BR133" s="46"/>
      <c r="BS133" s="46"/>
      <c r="BT133" s="46"/>
      <c r="BU133" s="47"/>
      <c r="BV133" s="43">
        <f t="shared" si="15"/>
        <v>72</v>
      </c>
    </row>
    <row r="134" spans="1:74" ht="15.75">
      <c r="A134" s="3" t="s">
        <v>28</v>
      </c>
      <c r="B134" s="45"/>
      <c r="C134" s="46"/>
      <c r="D134" s="47"/>
      <c r="E134" s="48"/>
      <c r="F134" s="45">
        <v>64</v>
      </c>
      <c r="G134" s="46">
        <v>20.100000000000001</v>
      </c>
      <c r="H134" s="46">
        <v>29.5</v>
      </c>
      <c r="I134" s="46"/>
      <c r="J134" s="46"/>
      <c r="K134" s="47"/>
      <c r="L134" s="45"/>
      <c r="M134" s="46"/>
      <c r="N134" s="46"/>
      <c r="O134" s="46"/>
      <c r="P134" s="47"/>
      <c r="Q134" s="43">
        <f t="shared" si="13"/>
        <v>113.6</v>
      </c>
      <c r="S134" s="37" t="s">
        <v>28</v>
      </c>
      <c r="T134" s="53"/>
      <c r="U134" s="46"/>
      <c r="V134" s="47"/>
      <c r="W134" s="48"/>
      <c r="X134" s="45">
        <v>64</v>
      </c>
      <c r="Y134" s="46">
        <v>84</v>
      </c>
      <c r="Z134" s="46">
        <v>8</v>
      </c>
      <c r="AA134" s="46"/>
      <c r="AB134" s="46"/>
      <c r="AC134" s="47"/>
      <c r="AD134" s="45"/>
      <c r="AE134" s="46"/>
      <c r="AF134" s="46"/>
      <c r="AG134" s="46"/>
      <c r="AH134" s="47"/>
      <c r="AI134" s="43">
        <f t="shared" si="14"/>
        <v>156</v>
      </c>
      <c r="AK134" s="37" t="s">
        <v>28</v>
      </c>
      <c r="AL134" s="53"/>
      <c r="AM134" s="46"/>
      <c r="AN134" s="47"/>
      <c r="AO134" s="83"/>
      <c r="AP134" s="83"/>
      <c r="AQ134" s="83"/>
      <c r="AR134" s="48"/>
      <c r="AS134" s="45">
        <v>64</v>
      </c>
      <c r="AT134" s="46">
        <v>18</v>
      </c>
      <c r="AU134" s="46">
        <v>39.4</v>
      </c>
      <c r="AV134" s="46"/>
      <c r="AW134" s="46"/>
      <c r="AX134" s="47"/>
      <c r="AY134" s="45"/>
      <c r="AZ134" s="46"/>
      <c r="BA134" s="46"/>
      <c r="BB134" s="46"/>
      <c r="BC134" s="47"/>
      <c r="BD134" s="43">
        <f t="shared" si="12"/>
        <v>121.4</v>
      </c>
      <c r="BF134" s="37" t="s">
        <v>28</v>
      </c>
      <c r="BG134" s="53"/>
      <c r="BH134" s="46"/>
      <c r="BI134" s="47"/>
      <c r="BJ134" s="48"/>
      <c r="BK134" s="45">
        <v>64</v>
      </c>
      <c r="BL134" s="46">
        <v>17.600000000000001</v>
      </c>
      <c r="BM134" s="46">
        <v>8</v>
      </c>
      <c r="BN134" s="46">
        <v>198.2</v>
      </c>
      <c r="BO134" s="46"/>
      <c r="BP134" s="47"/>
      <c r="BQ134" s="45"/>
      <c r="BR134" s="46"/>
      <c r="BS134" s="46"/>
      <c r="BT134" s="46"/>
      <c r="BU134" s="47"/>
      <c r="BV134" s="43">
        <f t="shared" si="15"/>
        <v>287.79999999999995</v>
      </c>
    </row>
    <row r="135" spans="1:74" ht="15.75">
      <c r="A135" s="3" t="s">
        <v>29</v>
      </c>
      <c r="B135" s="45"/>
      <c r="C135" s="46"/>
      <c r="D135" s="47">
        <v>40</v>
      </c>
      <c r="E135" s="48"/>
      <c r="F135" s="45"/>
      <c r="G135" s="46"/>
      <c r="H135" s="46"/>
      <c r="I135" s="46"/>
      <c r="J135" s="46"/>
      <c r="K135" s="47"/>
      <c r="L135" s="45"/>
      <c r="M135" s="46"/>
      <c r="N135" s="46"/>
      <c r="O135" s="46"/>
      <c r="P135" s="47"/>
      <c r="Q135" s="43">
        <f t="shared" si="13"/>
        <v>40</v>
      </c>
      <c r="S135" s="37" t="s">
        <v>29</v>
      </c>
      <c r="T135" s="53"/>
      <c r="U135" s="46"/>
      <c r="V135" s="47">
        <v>40</v>
      </c>
      <c r="W135" s="48"/>
      <c r="X135" s="45"/>
      <c r="Y135" s="46"/>
      <c r="Z135" s="46">
        <v>11.2</v>
      </c>
      <c r="AA135" s="46"/>
      <c r="AB135" s="46"/>
      <c r="AC135" s="47"/>
      <c r="AD135" s="45"/>
      <c r="AE135" s="46"/>
      <c r="AF135" s="46"/>
      <c r="AG135" s="46"/>
      <c r="AH135" s="47"/>
      <c r="AI135" s="43">
        <f t="shared" si="14"/>
        <v>51.2</v>
      </c>
      <c r="AK135" s="37" t="s">
        <v>29</v>
      </c>
      <c r="AL135" s="53"/>
      <c r="AM135" s="46"/>
      <c r="AN135" s="47">
        <v>40</v>
      </c>
      <c r="AO135" s="83"/>
      <c r="AP135" s="83"/>
      <c r="AQ135" s="83"/>
      <c r="AR135" s="48"/>
      <c r="AS135" s="45"/>
      <c r="AT135" s="46"/>
      <c r="AU135" s="46"/>
      <c r="AV135" s="46"/>
      <c r="AW135" s="46"/>
      <c r="AX135" s="47"/>
      <c r="AY135" s="45"/>
      <c r="AZ135" s="46"/>
      <c r="BA135" s="46"/>
      <c r="BB135" s="46"/>
      <c r="BC135" s="47"/>
      <c r="BD135" s="43">
        <f t="shared" si="12"/>
        <v>40</v>
      </c>
      <c r="BF135" s="37" t="s">
        <v>29</v>
      </c>
      <c r="BG135" s="53"/>
      <c r="BH135" s="46"/>
      <c r="BI135" s="47">
        <v>40</v>
      </c>
      <c r="BJ135" s="48"/>
      <c r="BK135" s="45"/>
      <c r="BL135" s="46"/>
      <c r="BM135" s="46">
        <v>14.4</v>
      </c>
      <c r="BN135" s="46"/>
      <c r="BO135" s="46"/>
      <c r="BP135" s="47"/>
      <c r="BQ135" s="45"/>
      <c r="BR135" s="46"/>
      <c r="BS135" s="46"/>
      <c r="BT135" s="46"/>
      <c r="BU135" s="47"/>
      <c r="BV135" s="43">
        <f t="shared" si="15"/>
        <v>54.4</v>
      </c>
    </row>
    <row r="136" spans="1:74" ht="15.75">
      <c r="A136" s="3" t="s">
        <v>30</v>
      </c>
      <c r="B136" s="45"/>
      <c r="C136" s="46"/>
      <c r="D136" s="47"/>
      <c r="E136" s="48"/>
      <c r="F136" s="45"/>
      <c r="G136" s="46"/>
      <c r="H136" s="46"/>
      <c r="I136" s="46"/>
      <c r="J136" s="46"/>
      <c r="K136" s="47">
        <v>40</v>
      </c>
      <c r="L136" s="45"/>
      <c r="M136" s="46"/>
      <c r="N136" s="46"/>
      <c r="O136" s="46"/>
      <c r="P136" s="47"/>
      <c r="Q136" s="43">
        <f t="shared" si="13"/>
        <v>40</v>
      </c>
      <c r="S136" s="37" t="s">
        <v>30</v>
      </c>
      <c r="T136" s="53"/>
      <c r="U136" s="46"/>
      <c r="V136" s="47"/>
      <c r="W136" s="48"/>
      <c r="X136" s="45"/>
      <c r="Y136" s="46"/>
      <c r="Z136" s="46"/>
      <c r="AA136" s="46"/>
      <c r="AB136" s="46"/>
      <c r="AC136" s="47">
        <v>40</v>
      </c>
      <c r="AD136" s="45"/>
      <c r="AE136" s="46"/>
      <c r="AF136" s="46"/>
      <c r="AG136" s="46"/>
      <c r="AH136" s="47"/>
      <c r="AI136" s="43">
        <f t="shared" si="14"/>
        <v>40</v>
      </c>
      <c r="AK136" s="37" t="s">
        <v>30</v>
      </c>
      <c r="AL136" s="53"/>
      <c r="AM136" s="46"/>
      <c r="AN136" s="47"/>
      <c r="AO136" s="83"/>
      <c r="AP136" s="83"/>
      <c r="AQ136" s="83"/>
      <c r="AR136" s="48"/>
      <c r="AS136" s="45"/>
      <c r="AT136" s="46"/>
      <c r="AU136" s="46"/>
      <c r="AV136" s="46"/>
      <c r="AW136" s="46">
        <v>40</v>
      </c>
      <c r="AX136" s="47"/>
      <c r="AY136" s="45"/>
      <c r="AZ136" s="46"/>
      <c r="BA136" s="46"/>
      <c r="BB136" s="46"/>
      <c r="BC136" s="47"/>
      <c r="BD136" s="43">
        <f t="shared" si="12"/>
        <v>40</v>
      </c>
      <c r="BF136" s="37" t="s">
        <v>30</v>
      </c>
      <c r="BG136" s="53"/>
      <c r="BH136" s="46"/>
      <c r="BI136" s="47"/>
      <c r="BJ136" s="48"/>
      <c r="BK136" s="45"/>
      <c r="BL136" s="46"/>
      <c r="BM136" s="46"/>
      <c r="BN136" s="46"/>
      <c r="BO136" s="46"/>
      <c r="BP136" s="47">
        <v>40</v>
      </c>
      <c r="BQ136" s="45"/>
      <c r="BR136" s="46"/>
      <c r="BS136" s="46"/>
      <c r="BT136" s="46"/>
      <c r="BU136" s="47"/>
      <c r="BV136" s="43">
        <f t="shared" si="15"/>
        <v>40</v>
      </c>
    </row>
    <row r="137" spans="1:74" ht="15.75">
      <c r="A137" s="3" t="s">
        <v>16</v>
      </c>
      <c r="B137" s="45"/>
      <c r="C137" s="46">
        <v>2</v>
      </c>
      <c r="D137" s="47"/>
      <c r="E137" s="48"/>
      <c r="F137" s="45"/>
      <c r="G137" s="46"/>
      <c r="H137" s="46"/>
      <c r="I137" s="46"/>
      <c r="J137" s="46"/>
      <c r="K137" s="47"/>
      <c r="L137" s="45"/>
      <c r="M137" s="46"/>
      <c r="N137" s="46"/>
      <c r="O137" s="46"/>
      <c r="P137" s="47"/>
      <c r="Q137" s="43">
        <f t="shared" si="13"/>
        <v>2</v>
      </c>
      <c r="S137" s="37" t="s">
        <v>16</v>
      </c>
      <c r="T137" s="53"/>
      <c r="U137" s="46"/>
      <c r="V137" s="47"/>
      <c r="W137" s="48"/>
      <c r="X137" s="45"/>
      <c r="Y137" s="46"/>
      <c r="Z137" s="46"/>
      <c r="AA137" s="46"/>
      <c r="AB137" s="46"/>
      <c r="AC137" s="47"/>
      <c r="AD137" s="45"/>
      <c r="AE137" s="46">
        <v>2</v>
      </c>
      <c r="AF137" s="46"/>
      <c r="AG137" s="46"/>
      <c r="AH137" s="47"/>
      <c r="AI137" s="43">
        <f t="shared" si="14"/>
        <v>2</v>
      </c>
      <c r="AK137" s="37" t="s">
        <v>16</v>
      </c>
      <c r="AL137" s="53"/>
      <c r="AM137" s="46"/>
      <c r="AN137" s="47"/>
      <c r="AO137" s="83"/>
      <c r="AP137" s="83"/>
      <c r="AQ137" s="83"/>
      <c r="AR137" s="48"/>
      <c r="AS137" s="45"/>
      <c r="AT137" s="46"/>
      <c r="AU137" s="46"/>
      <c r="AV137" s="46"/>
      <c r="AW137" s="46"/>
      <c r="AX137" s="47"/>
      <c r="AY137" s="45"/>
      <c r="AZ137" s="46"/>
      <c r="BA137" s="46"/>
      <c r="BB137" s="46"/>
      <c r="BC137" s="47"/>
      <c r="BD137" s="43">
        <f t="shared" si="12"/>
        <v>0</v>
      </c>
      <c r="BF137" s="37" t="s">
        <v>16</v>
      </c>
      <c r="BG137" s="53"/>
      <c r="BH137" s="46"/>
      <c r="BI137" s="47"/>
      <c r="BJ137" s="48"/>
      <c r="BK137" s="45"/>
      <c r="BL137" s="46"/>
      <c r="BM137" s="46"/>
      <c r="BN137" s="46"/>
      <c r="BO137" s="46"/>
      <c r="BP137" s="47"/>
      <c r="BQ137" s="45"/>
      <c r="BR137" s="46"/>
      <c r="BS137" s="46"/>
      <c r="BT137" s="46"/>
      <c r="BU137" s="47"/>
      <c r="BV137" s="43">
        <f t="shared" si="15"/>
        <v>0</v>
      </c>
    </row>
    <row r="138" spans="1:74" ht="15.75">
      <c r="A138" s="3" t="s">
        <v>17</v>
      </c>
      <c r="B138" s="45"/>
      <c r="C138" s="46"/>
      <c r="D138" s="47"/>
      <c r="E138" s="48"/>
      <c r="F138" s="45"/>
      <c r="G138" s="46"/>
      <c r="H138" s="46"/>
      <c r="I138" s="46"/>
      <c r="J138" s="46"/>
      <c r="K138" s="47"/>
      <c r="L138" s="45"/>
      <c r="M138" s="46"/>
      <c r="N138" s="46"/>
      <c r="O138" s="46"/>
      <c r="P138" s="47"/>
      <c r="Q138" s="43">
        <f t="shared" si="13"/>
        <v>0</v>
      </c>
      <c r="S138" s="37" t="s">
        <v>17</v>
      </c>
      <c r="T138" s="53"/>
      <c r="U138" s="46"/>
      <c r="V138" s="47"/>
      <c r="W138" s="48"/>
      <c r="X138" s="45"/>
      <c r="Y138" s="46"/>
      <c r="Z138" s="46"/>
      <c r="AA138" s="46"/>
      <c r="AB138" s="46"/>
      <c r="AC138" s="47"/>
      <c r="AD138" s="45"/>
      <c r="AE138" s="46"/>
      <c r="AF138" s="46"/>
      <c r="AG138" s="46"/>
      <c r="AH138" s="47"/>
      <c r="AI138" s="43">
        <f t="shared" si="14"/>
        <v>0</v>
      </c>
      <c r="AK138" s="37" t="s">
        <v>17</v>
      </c>
      <c r="AL138" s="53"/>
      <c r="AM138" s="46">
        <v>3</v>
      </c>
      <c r="AN138" s="47"/>
      <c r="AO138" s="83"/>
      <c r="AP138" s="83"/>
      <c r="AQ138" s="83"/>
      <c r="AR138" s="48"/>
      <c r="AS138" s="45"/>
      <c r="AT138" s="46"/>
      <c r="AU138" s="46"/>
      <c r="AV138" s="46"/>
      <c r="AW138" s="46"/>
      <c r="AX138" s="47"/>
      <c r="AY138" s="45"/>
      <c r="AZ138" s="46"/>
      <c r="BA138" s="46"/>
      <c r="BB138" s="46"/>
      <c r="BC138" s="47"/>
      <c r="BD138" s="43">
        <f t="shared" si="12"/>
        <v>3</v>
      </c>
      <c r="BF138" s="37" t="s">
        <v>17</v>
      </c>
      <c r="BG138" s="53"/>
      <c r="BH138" s="46"/>
      <c r="BI138" s="47"/>
      <c r="BJ138" s="48"/>
      <c r="BK138" s="45"/>
      <c r="BL138" s="46"/>
      <c r="BM138" s="46"/>
      <c r="BN138" s="46"/>
      <c r="BO138" s="46"/>
      <c r="BP138" s="47"/>
      <c r="BQ138" s="45"/>
      <c r="BR138" s="46"/>
      <c r="BS138" s="46"/>
      <c r="BT138" s="46"/>
      <c r="BU138" s="47"/>
      <c r="BV138" s="43">
        <f t="shared" si="15"/>
        <v>0</v>
      </c>
    </row>
    <row r="139" spans="1:74" ht="15.75">
      <c r="A139" s="3" t="s">
        <v>31</v>
      </c>
      <c r="B139" s="45"/>
      <c r="C139" s="46"/>
      <c r="D139" s="47"/>
      <c r="E139" s="48"/>
      <c r="F139" s="45"/>
      <c r="G139" s="46"/>
      <c r="H139" s="46"/>
      <c r="I139" s="46"/>
      <c r="J139" s="46"/>
      <c r="K139" s="47"/>
      <c r="L139" s="45"/>
      <c r="M139" s="46"/>
      <c r="N139" s="46"/>
      <c r="O139" s="46"/>
      <c r="P139" s="47"/>
      <c r="Q139" s="43">
        <f t="shared" si="13"/>
        <v>0</v>
      </c>
      <c r="S139" s="37" t="s">
        <v>31</v>
      </c>
      <c r="T139" s="53"/>
      <c r="U139" s="46"/>
      <c r="V139" s="47"/>
      <c r="W139" s="48"/>
      <c r="X139" s="45"/>
      <c r="Y139" s="46"/>
      <c r="Z139" s="46"/>
      <c r="AA139" s="46"/>
      <c r="AB139" s="46"/>
      <c r="AC139" s="47"/>
      <c r="AD139" s="45"/>
      <c r="AE139" s="46"/>
      <c r="AF139" s="46"/>
      <c r="AG139" s="46"/>
      <c r="AH139" s="47"/>
      <c r="AI139" s="43">
        <f t="shared" si="14"/>
        <v>0</v>
      </c>
      <c r="AK139" s="37" t="s">
        <v>31</v>
      </c>
      <c r="AL139" s="53"/>
      <c r="AM139" s="46"/>
      <c r="AN139" s="47"/>
      <c r="AO139" s="83"/>
      <c r="AP139" s="83"/>
      <c r="AQ139" s="83"/>
      <c r="AR139" s="48"/>
      <c r="AS139" s="45"/>
      <c r="AT139" s="46"/>
      <c r="AU139" s="46"/>
      <c r="AV139" s="46"/>
      <c r="AW139" s="46"/>
      <c r="AX139" s="47"/>
      <c r="AY139" s="45"/>
      <c r="AZ139" s="46"/>
      <c r="BA139" s="46"/>
      <c r="BB139" s="46"/>
      <c r="BC139" s="47"/>
      <c r="BD139" s="43">
        <f t="shared" si="12"/>
        <v>0</v>
      </c>
      <c r="BF139" s="37" t="s">
        <v>31</v>
      </c>
      <c r="BG139" s="53"/>
      <c r="BH139" s="46"/>
      <c r="BI139" s="47"/>
      <c r="BJ139" s="48"/>
      <c r="BK139" s="45"/>
      <c r="BL139" s="46"/>
      <c r="BM139" s="46"/>
      <c r="BN139" s="46"/>
      <c r="BO139" s="46"/>
      <c r="BP139" s="47"/>
      <c r="BQ139" s="45"/>
      <c r="BR139" s="46"/>
      <c r="BS139" s="46"/>
      <c r="BT139" s="46"/>
      <c r="BU139" s="47"/>
      <c r="BV139" s="43">
        <f t="shared" si="15"/>
        <v>0</v>
      </c>
    </row>
    <row r="140" spans="1:74" ht="15.75">
      <c r="A140" s="3" t="s">
        <v>15</v>
      </c>
      <c r="B140" s="45"/>
      <c r="C140" s="46"/>
      <c r="D140" s="47"/>
      <c r="E140" s="48"/>
      <c r="F140" s="45"/>
      <c r="G140" s="46"/>
      <c r="H140" s="46"/>
      <c r="I140" s="46"/>
      <c r="J140" s="46"/>
      <c r="K140" s="47"/>
      <c r="L140" s="45"/>
      <c r="M140" s="46"/>
      <c r="N140" s="46"/>
      <c r="O140" s="46"/>
      <c r="P140" s="47"/>
      <c r="Q140" s="43">
        <f t="shared" si="13"/>
        <v>0</v>
      </c>
      <c r="S140" s="37" t="s">
        <v>15</v>
      </c>
      <c r="T140" s="53"/>
      <c r="U140" s="46">
        <v>0.6</v>
      </c>
      <c r="V140" s="47"/>
      <c r="W140" s="48"/>
      <c r="X140" s="45"/>
      <c r="Y140" s="46"/>
      <c r="Z140" s="46"/>
      <c r="AA140" s="46"/>
      <c r="AB140" s="46"/>
      <c r="AC140" s="47"/>
      <c r="AD140" s="45"/>
      <c r="AE140" s="46"/>
      <c r="AF140" s="46"/>
      <c r="AG140" s="46"/>
      <c r="AH140" s="47"/>
      <c r="AI140" s="43">
        <f t="shared" si="14"/>
        <v>0.6</v>
      </c>
      <c r="AK140" s="37" t="s">
        <v>15</v>
      </c>
      <c r="AL140" s="53"/>
      <c r="AM140" s="46"/>
      <c r="AN140" s="47"/>
      <c r="AO140" s="83"/>
      <c r="AP140" s="83"/>
      <c r="AQ140" s="83"/>
      <c r="AR140" s="48"/>
      <c r="AS140" s="45"/>
      <c r="AT140" s="46"/>
      <c r="AU140" s="46"/>
      <c r="AV140" s="46"/>
      <c r="AW140" s="46"/>
      <c r="AX140" s="47"/>
      <c r="AY140" s="45"/>
      <c r="AZ140" s="46"/>
      <c r="BA140" s="46"/>
      <c r="BB140" s="46"/>
      <c r="BC140" s="47"/>
      <c r="BD140" s="43">
        <f t="shared" si="12"/>
        <v>0</v>
      </c>
      <c r="BF140" s="37" t="s">
        <v>15</v>
      </c>
      <c r="BG140" s="53"/>
      <c r="BH140" s="46">
        <v>0.6</v>
      </c>
      <c r="BI140" s="47"/>
      <c r="BJ140" s="48"/>
      <c r="BK140" s="45"/>
      <c r="BL140" s="46"/>
      <c r="BM140" s="46"/>
      <c r="BN140" s="46"/>
      <c r="BO140" s="46"/>
      <c r="BP140" s="47"/>
      <c r="BQ140" s="45"/>
      <c r="BR140" s="46"/>
      <c r="BS140" s="46"/>
      <c r="BT140" s="46"/>
      <c r="BU140" s="47"/>
      <c r="BV140" s="43">
        <f t="shared" si="15"/>
        <v>0.6</v>
      </c>
    </row>
    <row r="141" spans="1:74" ht="15.75">
      <c r="A141" s="3" t="s">
        <v>32</v>
      </c>
      <c r="B141" s="45"/>
      <c r="C141" s="46"/>
      <c r="D141" s="47"/>
      <c r="E141" s="48"/>
      <c r="F141" s="45"/>
      <c r="G141" s="46"/>
      <c r="H141" s="46"/>
      <c r="I141" s="46"/>
      <c r="J141" s="46"/>
      <c r="K141" s="47"/>
      <c r="L141" s="45"/>
      <c r="M141" s="46"/>
      <c r="N141" s="46"/>
      <c r="O141" s="46"/>
      <c r="P141" s="47"/>
      <c r="Q141" s="43">
        <f t="shared" si="13"/>
        <v>0</v>
      </c>
      <c r="S141" s="37" t="s">
        <v>32</v>
      </c>
      <c r="T141" s="53"/>
      <c r="U141" s="46"/>
      <c r="V141" s="47"/>
      <c r="W141" s="48"/>
      <c r="X141" s="45"/>
      <c r="Y141" s="46"/>
      <c r="Z141" s="46"/>
      <c r="AA141" s="46"/>
      <c r="AB141" s="46"/>
      <c r="AC141" s="47"/>
      <c r="AD141" s="45"/>
      <c r="AE141" s="46"/>
      <c r="AF141" s="46"/>
      <c r="AG141" s="46"/>
      <c r="AH141" s="47"/>
      <c r="AI141" s="43">
        <f t="shared" si="14"/>
        <v>0</v>
      </c>
      <c r="AK141" s="37" t="s">
        <v>32</v>
      </c>
      <c r="AL141" s="53"/>
      <c r="AM141" s="46"/>
      <c r="AN141" s="47"/>
      <c r="AO141" s="83"/>
      <c r="AP141" s="83"/>
      <c r="AQ141" s="83"/>
      <c r="AR141" s="48"/>
      <c r="AS141" s="45"/>
      <c r="AT141" s="46"/>
      <c r="AU141" s="46"/>
      <c r="AV141" s="46"/>
      <c r="AW141" s="46"/>
      <c r="AX141" s="47"/>
      <c r="AY141" s="45"/>
      <c r="AZ141" s="46"/>
      <c r="BA141" s="46"/>
      <c r="BB141" s="46"/>
      <c r="BC141" s="47"/>
      <c r="BD141" s="43">
        <f t="shared" si="12"/>
        <v>0</v>
      </c>
      <c r="BF141" s="37" t="s">
        <v>32</v>
      </c>
      <c r="BG141" s="53"/>
      <c r="BH141" s="46"/>
      <c r="BI141" s="47"/>
      <c r="BJ141" s="48"/>
      <c r="BK141" s="45"/>
      <c r="BL141" s="46"/>
      <c r="BM141" s="46"/>
      <c r="BN141" s="46"/>
      <c r="BO141" s="46"/>
      <c r="BP141" s="47"/>
      <c r="BQ141" s="45"/>
      <c r="BR141" s="46"/>
      <c r="BS141" s="46"/>
      <c r="BT141" s="46"/>
      <c r="BU141" s="47"/>
      <c r="BV141" s="43">
        <f t="shared" si="15"/>
        <v>0</v>
      </c>
    </row>
    <row r="142" spans="1:74" ht="15.75">
      <c r="A142" s="31" t="s">
        <v>33</v>
      </c>
      <c r="B142" s="45"/>
      <c r="C142" s="46"/>
      <c r="D142" s="47"/>
      <c r="E142" s="48"/>
      <c r="F142" s="45"/>
      <c r="G142" s="46"/>
      <c r="H142" s="46"/>
      <c r="I142" s="46"/>
      <c r="J142" s="46"/>
      <c r="K142" s="47"/>
      <c r="L142" s="45"/>
      <c r="M142" s="46"/>
      <c r="N142" s="46"/>
      <c r="O142" s="46"/>
      <c r="P142" s="47"/>
      <c r="Q142" s="43">
        <f t="shared" si="13"/>
        <v>0</v>
      </c>
      <c r="S142" s="39" t="s">
        <v>33</v>
      </c>
      <c r="T142" s="53"/>
      <c r="U142" s="46"/>
      <c r="V142" s="47"/>
      <c r="W142" s="48"/>
      <c r="X142" s="45"/>
      <c r="Y142" s="46"/>
      <c r="Z142" s="46"/>
      <c r="AA142" s="46"/>
      <c r="AB142" s="46"/>
      <c r="AC142" s="47"/>
      <c r="AD142" s="45"/>
      <c r="AE142" s="46"/>
      <c r="AF142" s="46"/>
      <c r="AG142" s="46"/>
      <c r="AH142" s="47"/>
      <c r="AI142" s="43">
        <f t="shared" si="14"/>
        <v>0</v>
      </c>
      <c r="AK142" s="39" t="s">
        <v>33</v>
      </c>
      <c r="AL142" s="53"/>
      <c r="AM142" s="46"/>
      <c r="AN142" s="47"/>
      <c r="AO142" s="83"/>
      <c r="AP142" s="83"/>
      <c r="AQ142" s="83"/>
      <c r="AR142" s="48"/>
      <c r="AS142" s="45"/>
      <c r="AT142" s="46"/>
      <c r="AU142" s="46"/>
      <c r="AV142" s="46"/>
      <c r="AW142" s="46"/>
      <c r="AX142" s="47"/>
      <c r="AY142" s="45"/>
      <c r="AZ142" s="46"/>
      <c r="BA142" s="46"/>
      <c r="BB142" s="46"/>
      <c r="BC142" s="47"/>
      <c r="BD142" s="43">
        <f t="shared" si="12"/>
        <v>0</v>
      </c>
      <c r="BF142" s="39" t="s">
        <v>33</v>
      </c>
      <c r="BG142" s="53"/>
      <c r="BH142" s="46"/>
      <c r="BI142" s="47"/>
      <c r="BJ142" s="48"/>
      <c r="BK142" s="45"/>
      <c r="BL142" s="46"/>
      <c r="BM142" s="46"/>
      <c r="BN142" s="46"/>
      <c r="BO142" s="46"/>
      <c r="BP142" s="47"/>
      <c r="BQ142" s="45"/>
      <c r="BR142" s="46"/>
      <c r="BS142" s="46"/>
      <c r="BT142" s="46"/>
      <c r="BU142" s="47"/>
      <c r="BV142" s="43">
        <f t="shared" si="15"/>
        <v>0</v>
      </c>
    </row>
    <row r="143" spans="1:74" ht="16.5" thickBot="1">
      <c r="A143" s="31" t="s">
        <v>34</v>
      </c>
      <c r="B143" s="49"/>
      <c r="C143" s="50"/>
      <c r="D143" s="51"/>
      <c r="E143" s="52"/>
      <c r="F143" s="49"/>
      <c r="G143" s="50"/>
      <c r="H143" s="50"/>
      <c r="I143" s="50"/>
      <c r="J143" s="50"/>
      <c r="K143" s="51"/>
      <c r="L143" s="49">
        <v>0.5</v>
      </c>
      <c r="M143" s="50"/>
      <c r="N143" s="50"/>
      <c r="O143" s="50"/>
      <c r="P143" s="51"/>
      <c r="Q143" s="43">
        <f t="shared" si="13"/>
        <v>0.5</v>
      </c>
      <c r="S143" s="39" t="s">
        <v>34</v>
      </c>
      <c r="T143" s="54"/>
      <c r="U143" s="50"/>
      <c r="V143" s="51"/>
      <c r="W143" s="52"/>
      <c r="X143" s="49"/>
      <c r="Y143" s="50"/>
      <c r="Z143" s="50"/>
      <c r="AA143" s="50"/>
      <c r="AB143" s="50"/>
      <c r="AC143" s="51"/>
      <c r="AD143" s="49">
        <v>1.1000000000000001</v>
      </c>
      <c r="AE143" s="50"/>
      <c r="AF143" s="50"/>
      <c r="AG143" s="50"/>
      <c r="AH143" s="51"/>
      <c r="AI143" s="43">
        <f t="shared" si="14"/>
        <v>1.1000000000000001</v>
      </c>
      <c r="AK143" s="39" t="s">
        <v>34</v>
      </c>
      <c r="AL143" s="54"/>
      <c r="AM143" s="50"/>
      <c r="AN143" s="51"/>
      <c r="AO143" s="84"/>
      <c r="AP143" s="84"/>
      <c r="AQ143" s="84"/>
      <c r="AR143" s="52"/>
      <c r="AS143" s="49"/>
      <c r="AT143" s="50"/>
      <c r="AU143" s="50"/>
      <c r="AV143" s="50"/>
      <c r="AW143" s="50"/>
      <c r="AX143" s="51"/>
      <c r="AY143" s="49"/>
      <c r="AZ143" s="50"/>
      <c r="BA143" s="50"/>
      <c r="BB143" s="50"/>
      <c r="BC143" s="51"/>
      <c r="BD143" s="43">
        <f t="shared" si="12"/>
        <v>0</v>
      </c>
      <c r="BF143" s="39" t="s">
        <v>34</v>
      </c>
      <c r="BG143" s="54"/>
      <c r="BH143" s="50"/>
      <c r="BI143" s="51"/>
      <c r="BJ143" s="52"/>
      <c r="BK143" s="49"/>
      <c r="BL143" s="50"/>
      <c r="BM143" s="50"/>
      <c r="BN143" s="50"/>
      <c r="BO143" s="50"/>
      <c r="BP143" s="51"/>
      <c r="BQ143" s="49">
        <v>0.3</v>
      </c>
      <c r="BR143" s="50"/>
      <c r="BS143" s="50"/>
      <c r="BT143" s="50"/>
      <c r="BU143" s="51"/>
      <c r="BV143" s="43">
        <f t="shared" si="15"/>
        <v>0.3</v>
      </c>
    </row>
    <row r="144" spans="1:74" ht="15.75" thickBot="1">
      <c r="S144" s="44"/>
      <c r="AK144" s="44"/>
      <c r="BF144" s="44"/>
    </row>
    <row r="145" spans="1:74" ht="15.75" thickBot="1">
      <c r="A145" s="299" t="s">
        <v>168</v>
      </c>
      <c r="B145" s="302" t="s">
        <v>35</v>
      </c>
      <c r="C145" s="303"/>
      <c r="D145" s="304"/>
      <c r="E145" s="42" t="s">
        <v>39</v>
      </c>
      <c r="F145" s="302" t="s">
        <v>37</v>
      </c>
      <c r="G145" s="303"/>
      <c r="H145" s="303"/>
      <c r="I145" s="303"/>
      <c r="J145" s="303"/>
      <c r="K145" s="304"/>
      <c r="L145" s="305" t="s">
        <v>38</v>
      </c>
      <c r="M145" s="306"/>
      <c r="N145" s="306"/>
      <c r="O145" s="306"/>
      <c r="P145" s="307"/>
      <c r="Q145" s="42" t="s">
        <v>40</v>
      </c>
      <c r="S145" s="329" t="s">
        <v>171</v>
      </c>
      <c r="T145" s="332" t="s">
        <v>35</v>
      </c>
      <c r="U145" s="303"/>
      <c r="V145" s="304"/>
      <c r="W145" s="42" t="s">
        <v>39</v>
      </c>
      <c r="X145" s="302" t="s">
        <v>37</v>
      </c>
      <c r="Y145" s="303"/>
      <c r="Z145" s="303"/>
      <c r="AA145" s="303"/>
      <c r="AB145" s="303"/>
      <c r="AC145" s="304"/>
      <c r="AD145" s="305" t="s">
        <v>38</v>
      </c>
      <c r="AE145" s="306"/>
      <c r="AF145" s="306"/>
      <c r="AG145" s="306"/>
      <c r="AH145" s="307"/>
      <c r="AI145" s="42" t="s">
        <v>40</v>
      </c>
      <c r="AK145" s="329" t="s">
        <v>176</v>
      </c>
      <c r="AL145" s="336" t="s">
        <v>35</v>
      </c>
      <c r="AM145" s="337"/>
      <c r="AN145" s="337"/>
      <c r="AO145" s="337"/>
      <c r="AP145" s="337"/>
      <c r="AQ145" s="338"/>
      <c r="AR145" s="42" t="s">
        <v>39</v>
      </c>
      <c r="AS145" s="302" t="s">
        <v>37</v>
      </c>
      <c r="AT145" s="303"/>
      <c r="AU145" s="303"/>
      <c r="AV145" s="303"/>
      <c r="AW145" s="303"/>
      <c r="AX145" s="304"/>
      <c r="AY145" s="305" t="s">
        <v>38</v>
      </c>
      <c r="AZ145" s="306"/>
      <c r="BA145" s="306"/>
      <c r="BB145" s="306"/>
      <c r="BC145" s="307"/>
      <c r="BD145" s="42" t="s">
        <v>40</v>
      </c>
      <c r="BF145" s="329" t="s">
        <v>181</v>
      </c>
      <c r="BG145" s="332" t="s">
        <v>35</v>
      </c>
      <c r="BH145" s="303"/>
      <c r="BI145" s="304"/>
      <c r="BJ145" s="42" t="s">
        <v>39</v>
      </c>
      <c r="BK145" s="302" t="s">
        <v>37</v>
      </c>
      <c r="BL145" s="303"/>
      <c r="BM145" s="303"/>
      <c r="BN145" s="303"/>
      <c r="BO145" s="303"/>
      <c r="BP145" s="304"/>
      <c r="BQ145" s="305" t="s">
        <v>38</v>
      </c>
      <c r="BR145" s="306"/>
      <c r="BS145" s="306"/>
      <c r="BT145" s="306"/>
      <c r="BU145" s="307"/>
      <c r="BV145" s="42" t="s">
        <v>40</v>
      </c>
    </row>
    <row r="146" spans="1:74" ht="15" customHeight="1">
      <c r="A146" s="300"/>
      <c r="B146" s="308" t="s">
        <v>56</v>
      </c>
      <c r="C146" s="311" t="s">
        <v>60</v>
      </c>
      <c r="D146" s="314" t="s">
        <v>61</v>
      </c>
      <c r="E146" s="317" t="s">
        <v>68</v>
      </c>
      <c r="F146" s="308" t="s">
        <v>253</v>
      </c>
      <c r="G146" s="311" t="s">
        <v>74</v>
      </c>
      <c r="H146" s="311" t="s">
        <v>77</v>
      </c>
      <c r="I146" s="311" t="s">
        <v>81</v>
      </c>
      <c r="J146" s="311" t="s">
        <v>84</v>
      </c>
      <c r="K146" s="314" t="s">
        <v>30</v>
      </c>
      <c r="L146" s="320" t="s">
        <v>254</v>
      </c>
      <c r="M146" s="321" t="s">
        <v>95</v>
      </c>
      <c r="N146" s="321"/>
      <c r="O146" s="321"/>
      <c r="P146" s="322"/>
      <c r="Q146" s="323"/>
      <c r="S146" s="330"/>
      <c r="T146" s="333" t="s">
        <v>283</v>
      </c>
      <c r="U146" s="311" t="s">
        <v>263</v>
      </c>
      <c r="V146" s="314" t="s">
        <v>284</v>
      </c>
      <c r="W146" s="317" t="s">
        <v>268</v>
      </c>
      <c r="X146" s="308" t="s">
        <v>257</v>
      </c>
      <c r="Y146" s="311" t="s">
        <v>285</v>
      </c>
      <c r="Z146" s="311" t="s">
        <v>286</v>
      </c>
      <c r="AA146" s="311" t="s">
        <v>271</v>
      </c>
      <c r="AB146" s="311" t="s">
        <v>272</v>
      </c>
      <c r="AC146" s="314"/>
      <c r="AD146" s="320" t="s">
        <v>287</v>
      </c>
      <c r="AE146" s="321" t="s">
        <v>288</v>
      </c>
      <c r="AF146" s="321" t="s">
        <v>289</v>
      </c>
      <c r="AG146" s="321"/>
      <c r="AH146" s="322"/>
      <c r="AI146" s="323"/>
      <c r="AK146" s="330"/>
      <c r="AL146" s="308" t="s">
        <v>315</v>
      </c>
      <c r="AM146" s="311" t="s">
        <v>291</v>
      </c>
      <c r="AN146" s="314" t="s">
        <v>303</v>
      </c>
      <c r="AO146" s="317" t="s">
        <v>316</v>
      </c>
      <c r="AP146" s="317" t="s">
        <v>272</v>
      </c>
      <c r="AQ146" s="317"/>
      <c r="AR146" s="317" t="s">
        <v>268</v>
      </c>
      <c r="AS146" s="308" t="s">
        <v>257</v>
      </c>
      <c r="AT146" s="311" t="s">
        <v>317</v>
      </c>
      <c r="AU146" s="311" t="s">
        <v>318</v>
      </c>
      <c r="AV146" s="311" t="s">
        <v>319</v>
      </c>
      <c r="AW146" s="311" t="s">
        <v>271</v>
      </c>
      <c r="AX146" s="314" t="s">
        <v>272</v>
      </c>
      <c r="AY146" s="320" t="s">
        <v>320</v>
      </c>
      <c r="AZ146" s="321" t="s">
        <v>263</v>
      </c>
      <c r="BA146" s="321" t="s">
        <v>321</v>
      </c>
      <c r="BB146" s="321"/>
      <c r="BC146" s="322"/>
      <c r="BD146" s="323"/>
      <c r="BF146" s="330"/>
      <c r="BG146" s="333" t="s">
        <v>334</v>
      </c>
      <c r="BH146" s="311" t="s">
        <v>282</v>
      </c>
      <c r="BI146" s="314" t="s">
        <v>303</v>
      </c>
      <c r="BJ146" s="317" t="s">
        <v>268</v>
      </c>
      <c r="BK146" s="308" t="s">
        <v>257</v>
      </c>
      <c r="BL146" s="311" t="s">
        <v>304</v>
      </c>
      <c r="BM146" s="311" t="s">
        <v>335</v>
      </c>
      <c r="BN146" s="311" t="s">
        <v>279</v>
      </c>
      <c r="BO146" s="311" t="s">
        <v>271</v>
      </c>
      <c r="BP146" s="314" t="s">
        <v>272</v>
      </c>
      <c r="BQ146" s="320" t="s">
        <v>336</v>
      </c>
      <c r="BR146" s="321" t="s">
        <v>274</v>
      </c>
      <c r="BS146" s="321" t="s">
        <v>321</v>
      </c>
      <c r="BT146" s="321"/>
      <c r="BU146" s="322"/>
      <c r="BV146" s="323"/>
    </row>
    <row r="147" spans="1:74">
      <c r="A147" s="300"/>
      <c r="B147" s="309"/>
      <c r="C147" s="312"/>
      <c r="D147" s="315"/>
      <c r="E147" s="318"/>
      <c r="F147" s="309"/>
      <c r="G147" s="312"/>
      <c r="H147" s="312"/>
      <c r="I147" s="312"/>
      <c r="J147" s="312"/>
      <c r="K147" s="315"/>
      <c r="L147" s="309"/>
      <c r="M147" s="312"/>
      <c r="N147" s="312"/>
      <c r="O147" s="312"/>
      <c r="P147" s="315"/>
      <c r="Q147" s="324"/>
      <c r="S147" s="330"/>
      <c r="T147" s="334"/>
      <c r="U147" s="312"/>
      <c r="V147" s="315"/>
      <c r="W147" s="318"/>
      <c r="X147" s="309"/>
      <c r="Y147" s="312"/>
      <c r="Z147" s="312"/>
      <c r="AA147" s="312"/>
      <c r="AB147" s="312"/>
      <c r="AC147" s="315"/>
      <c r="AD147" s="309"/>
      <c r="AE147" s="312"/>
      <c r="AF147" s="312"/>
      <c r="AG147" s="312"/>
      <c r="AH147" s="315"/>
      <c r="AI147" s="324"/>
      <c r="AK147" s="330"/>
      <c r="AL147" s="309"/>
      <c r="AM147" s="312"/>
      <c r="AN147" s="315"/>
      <c r="AO147" s="318"/>
      <c r="AP147" s="318"/>
      <c r="AQ147" s="318"/>
      <c r="AR147" s="318"/>
      <c r="AS147" s="309"/>
      <c r="AT147" s="312"/>
      <c r="AU147" s="312"/>
      <c r="AV147" s="312"/>
      <c r="AW147" s="312"/>
      <c r="AX147" s="315"/>
      <c r="AY147" s="309"/>
      <c r="AZ147" s="312"/>
      <c r="BA147" s="312"/>
      <c r="BB147" s="312"/>
      <c r="BC147" s="315"/>
      <c r="BD147" s="324"/>
      <c r="BF147" s="330"/>
      <c r="BG147" s="334"/>
      <c r="BH147" s="312"/>
      <c r="BI147" s="315"/>
      <c r="BJ147" s="318"/>
      <c r="BK147" s="309"/>
      <c r="BL147" s="312"/>
      <c r="BM147" s="312"/>
      <c r="BN147" s="312"/>
      <c r="BO147" s="312"/>
      <c r="BP147" s="315"/>
      <c r="BQ147" s="309"/>
      <c r="BR147" s="312"/>
      <c r="BS147" s="312"/>
      <c r="BT147" s="312"/>
      <c r="BU147" s="315"/>
      <c r="BV147" s="324"/>
    </row>
    <row r="148" spans="1:74">
      <c r="A148" s="300"/>
      <c r="B148" s="309"/>
      <c r="C148" s="312"/>
      <c r="D148" s="315"/>
      <c r="E148" s="318"/>
      <c r="F148" s="309"/>
      <c r="G148" s="312"/>
      <c r="H148" s="312"/>
      <c r="I148" s="312"/>
      <c r="J148" s="312"/>
      <c r="K148" s="315"/>
      <c r="L148" s="309"/>
      <c r="M148" s="312"/>
      <c r="N148" s="312"/>
      <c r="O148" s="312"/>
      <c r="P148" s="315"/>
      <c r="Q148" s="324"/>
      <c r="S148" s="330"/>
      <c r="T148" s="334"/>
      <c r="U148" s="312"/>
      <c r="V148" s="315"/>
      <c r="W148" s="318"/>
      <c r="X148" s="309"/>
      <c r="Y148" s="312"/>
      <c r="Z148" s="312"/>
      <c r="AA148" s="312"/>
      <c r="AB148" s="312"/>
      <c r="AC148" s="315"/>
      <c r="AD148" s="309"/>
      <c r="AE148" s="312"/>
      <c r="AF148" s="312"/>
      <c r="AG148" s="312"/>
      <c r="AH148" s="315"/>
      <c r="AI148" s="324"/>
      <c r="AK148" s="330"/>
      <c r="AL148" s="309"/>
      <c r="AM148" s="312"/>
      <c r="AN148" s="315"/>
      <c r="AO148" s="318"/>
      <c r="AP148" s="318"/>
      <c r="AQ148" s="318"/>
      <c r="AR148" s="318"/>
      <c r="AS148" s="309"/>
      <c r="AT148" s="312"/>
      <c r="AU148" s="312"/>
      <c r="AV148" s="312"/>
      <c r="AW148" s="312"/>
      <c r="AX148" s="315"/>
      <c r="AY148" s="309"/>
      <c r="AZ148" s="312"/>
      <c r="BA148" s="312"/>
      <c r="BB148" s="312"/>
      <c r="BC148" s="315"/>
      <c r="BD148" s="324"/>
      <c r="BF148" s="330"/>
      <c r="BG148" s="334"/>
      <c r="BH148" s="312"/>
      <c r="BI148" s="315"/>
      <c r="BJ148" s="318"/>
      <c r="BK148" s="309"/>
      <c r="BL148" s="312"/>
      <c r="BM148" s="312"/>
      <c r="BN148" s="312"/>
      <c r="BO148" s="312"/>
      <c r="BP148" s="315"/>
      <c r="BQ148" s="309"/>
      <c r="BR148" s="312"/>
      <c r="BS148" s="312"/>
      <c r="BT148" s="312"/>
      <c r="BU148" s="315"/>
      <c r="BV148" s="324"/>
    </row>
    <row r="149" spans="1:74">
      <c r="A149" s="300"/>
      <c r="B149" s="309"/>
      <c r="C149" s="312"/>
      <c r="D149" s="315"/>
      <c r="E149" s="318"/>
      <c r="F149" s="309"/>
      <c r="G149" s="312"/>
      <c r="H149" s="312"/>
      <c r="I149" s="312"/>
      <c r="J149" s="312"/>
      <c r="K149" s="315"/>
      <c r="L149" s="309"/>
      <c r="M149" s="312"/>
      <c r="N149" s="312"/>
      <c r="O149" s="312"/>
      <c r="P149" s="315"/>
      <c r="Q149" s="324"/>
      <c r="S149" s="330"/>
      <c r="T149" s="334"/>
      <c r="U149" s="312"/>
      <c r="V149" s="315"/>
      <c r="W149" s="318"/>
      <c r="X149" s="309"/>
      <c r="Y149" s="312"/>
      <c r="Z149" s="312"/>
      <c r="AA149" s="312"/>
      <c r="AB149" s="312"/>
      <c r="AC149" s="315"/>
      <c r="AD149" s="309"/>
      <c r="AE149" s="312"/>
      <c r="AF149" s="312"/>
      <c r="AG149" s="312"/>
      <c r="AH149" s="315"/>
      <c r="AI149" s="324"/>
      <c r="AK149" s="330"/>
      <c r="AL149" s="309"/>
      <c r="AM149" s="312"/>
      <c r="AN149" s="315"/>
      <c r="AO149" s="318"/>
      <c r="AP149" s="318"/>
      <c r="AQ149" s="318"/>
      <c r="AR149" s="318"/>
      <c r="AS149" s="309"/>
      <c r="AT149" s="312"/>
      <c r="AU149" s="312"/>
      <c r="AV149" s="312"/>
      <c r="AW149" s="312"/>
      <c r="AX149" s="315"/>
      <c r="AY149" s="309"/>
      <c r="AZ149" s="312"/>
      <c r="BA149" s="312"/>
      <c r="BB149" s="312"/>
      <c r="BC149" s="315"/>
      <c r="BD149" s="324"/>
      <c r="BF149" s="330"/>
      <c r="BG149" s="334"/>
      <c r="BH149" s="312"/>
      <c r="BI149" s="315"/>
      <c r="BJ149" s="318"/>
      <c r="BK149" s="309"/>
      <c r="BL149" s="312"/>
      <c r="BM149" s="312"/>
      <c r="BN149" s="312"/>
      <c r="BO149" s="312"/>
      <c r="BP149" s="315"/>
      <c r="BQ149" s="309"/>
      <c r="BR149" s="312"/>
      <c r="BS149" s="312"/>
      <c r="BT149" s="312"/>
      <c r="BU149" s="315"/>
      <c r="BV149" s="324"/>
    </row>
    <row r="150" spans="1:74">
      <c r="A150" s="301"/>
      <c r="B150" s="310"/>
      <c r="C150" s="313"/>
      <c r="D150" s="316"/>
      <c r="E150" s="319"/>
      <c r="F150" s="310"/>
      <c r="G150" s="313"/>
      <c r="H150" s="313"/>
      <c r="I150" s="313"/>
      <c r="J150" s="313"/>
      <c r="K150" s="316"/>
      <c r="L150" s="310"/>
      <c r="M150" s="313"/>
      <c r="N150" s="313"/>
      <c r="O150" s="313"/>
      <c r="P150" s="316"/>
      <c r="Q150" s="325"/>
      <c r="S150" s="331"/>
      <c r="T150" s="335"/>
      <c r="U150" s="313"/>
      <c r="V150" s="316"/>
      <c r="W150" s="319"/>
      <c r="X150" s="310"/>
      <c r="Y150" s="313"/>
      <c r="Z150" s="313"/>
      <c r="AA150" s="313"/>
      <c r="AB150" s="313"/>
      <c r="AC150" s="316"/>
      <c r="AD150" s="310"/>
      <c r="AE150" s="313"/>
      <c r="AF150" s="313"/>
      <c r="AG150" s="313"/>
      <c r="AH150" s="316"/>
      <c r="AI150" s="325"/>
      <c r="AK150" s="331"/>
      <c r="AL150" s="310"/>
      <c r="AM150" s="313"/>
      <c r="AN150" s="316"/>
      <c r="AO150" s="319"/>
      <c r="AP150" s="319"/>
      <c r="AQ150" s="319"/>
      <c r="AR150" s="319"/>
      <c r="AS150" s="310"/>
      <c r="AT150" s="313"/>
      <c r="AU150" s="313"/>
      <c r="AV150" s="313"/>
      <c r="AW150" s="313"/>
      <c r="AX150" s="316"/>
      <c r="AY150" s="310"/>
      <c r="AZ150" s="313"/>
      <c r="BA150" s="313"/>
      <c r="BB150" s="313"/>
      <c r="BC150" s="316"/>
      <c r="BD150" s="325"/>
      <c r="BF150" s="331"/>
      <c r="BG150" s="335"/>
      <c r="BH150" s="313"/>
      <c r="BI150" s="316"/>
      <c r="BJ150" s="319"/>
      <c r="BK150" s="310"/>
      <c r="BL150" s="313"/>
      <c r="BM150" s="313"/>
      <c r="BN150" s="313"/>
      <c r="BO150" s="313"/>
      <c r="BP150" s="316"/>
      <c r="BQ150" s="310"/>
      <c r="BR150" s="313"/>
      <c r="BS150" s="313"/>
      <c r="BT150" s="313"/>
      <c r="BU150" s="316"/>
      <c r="BV150" s="325"/>
    </row>
    <row r="151" spans="1:74" ht="15.75">
      <c r="A151" s="3" t="s">
        <v>13</v>
      </c>
      <c r="B151" s="45"/>
      <c r="C151" s="46"/>
      <c r="D151" s="47"/>
      <c r="E151" s="48"/>
      <c r="F151" s="45"/>
      <c r="G151" s="46"/>
      <c r="H151" s="46"/>
      <c r="I151" s="46"/>
      <c r="J151" s="46"/>
      <c r="K151" s="47"/>
      <c r="L151" s="45"/>
      <c r="M151" s="46"/>
      <c r="N151" s="46"/>
      <c r="O151" s="46"/>
      <c r="P151" s="47"/>
      <c r="Q151" s="43">
        <f>B151+C151+D151+E151+F151+G151+H151+I151+J151+K151+L151+M151+N151+O151+P151</f>
        <v>0</v>
      </c>
      <c r="S151" s="37" t="s">
        <v>13</v>
      </c>
      <c r="T151" s="53"/>
      <c r="U151" s="46"/>
      <c r="V151" s="47"/>
      <c r="W151" s="48"/>
      <c r="X151" s="45"/>
      <c r="Y151" s="46">
        <v>18</v>
      </c>
      <c r="Z151" s="46">
        <v>77</v>
      </c>
      <c r="AA151" s="46"/>
      <c r="AB151" s="46"/>
      <c r="AC151" s="47"/>
      <c r="AD151" s="45"/>
      <c r="AE151" s="46"/>
      <c r="AF151" s="46"/>
      <c r="AG151" s="46"/>
      <c r="AH151" s="47"/>
      <c r="AI151" s="43">
        <f>T151+U151+V151+W151+X151+Y151+Z151+AA151+AB151+AC151+AD151+AE151+AF151+AG151+AH151</f>
        <v>95</v>
      </c>
      <c r="AK151" s="37" t="s">
        <v>13</v>
      </c>
      <c r="AL151" s="53"/>
      <c r="AM151" s="46"/>
      <c r="AN151" s="47"/>
      <c r="AO151" s="53"/>
      <c r="AP151" s="46"/>
      <c r="AQ151" s="47"/>
      <c r="AR151" s="48"/>
      <c r="AS151" s="45"/>
      <c r="AT151" s="46"/>
      <c r="AU151" s="46"/>
      <c r="AV151" s="46"/>
      <c r="AW151" s="46"/>
      <c r="AX151" s="47"/>
      <c r="AY151" s="45"/>
      <c r="AZ151" s="46"/>
      <c r="BA151" s="46"/>
      <c r="BB151" s="46"/>
      <c r="BC151" s="47"/>
      <c r="BD151" s="43">
        <f>AL151+AM151+AN151+AR151+AS151+AT151+AU151+AV151+AW151+AX151+AY151+AZ151+BA151+BB151+BC151</f>
        <v>0</v>
      </c>
      <c r="BF151" s="37" t="s">
        <v>13</v>
      </c>
      <c r="BG151" s="53"/>
      <c r="BH151" s="46"/>
      <c r="BI151" s="47"/>
      <c r="BJ151" s="48"/>
      <c r="BK151" s="45"/>
      <c r="BL151" s="46">
        <v>34</v>
      </c>
      <c r="BM151" s="46"/>
      <c r="BN151" s="46"/>
      <c r="BO151" s="46"/>
      <c r="BP151" s="47"/>
      <c r="BQ151" s="45"/>
      <c r="BR151" s="46"/>
      <c r="BS151" s="46"/>
      <c r="BT151" s="46"/>
      <c r="BU151" s="47"/>
      <c r="BV151" s="43">
        <f>BG151+BH151+BI151+BJ151+BK151+BL151+BM151+BN151+BO151+BP151+BQ151+BR151+BS151+BT151+BU151</f>
        <v>34</v>
      </c>
    </row>
    <row r="152" spans="1:74" ht="15.75">
      <c r="A152" s="3" t="s">
        <v>5</v>
      </c>
      <c r="B152" s="45"/>
      <c r="C152" s="46"/>
      <c r="D152" s="47"/>
      <c r="E152" s="48"/>
      <c r="F152" s="45"/>
      <c r="G152" s="46"/>
      <c r="H152" s="46"/>
      <c r="I152" s="46"/>
      <c r="J152" s="46"/>
      <c r="K152" s="47"/>
      <c r="L152" s="45"/>
      <c r="M152" s="46"/>
      <c r="N152" s="46"/>
      <c r="O152" s="46"/>
      <c r="P152" s="47"/>
      <c r="Q152" s="43">
        <f t="shared" ref="Q152:Q179" si="16">B152+C152+D152+E152+F152+G152+H152+I152+J152+K152+L152+M152+N152+O152+P152</f>
        <v>0</v>
      </c>
      <c r="S152" s="37" t="s">
        <v>5</v>
      </c>
      <c r="T152" s="53"/>
      <c r="U152" s="46"/>
      <c r="V152" s="47"/>
      <c r="W152" s="48"/>
      <c r="X152" s="45"/>
      <c r="Y152" s="46"/>
      <c r="Z152" s="46"/>
      <c r="AA152" s="46"/>
      <c r="AB152" s="46"/>
      <c r="AC152" s="47"/>
      <c r="AD152" s="45"/>
      <c r="AE152" s="46"/>
      <c r="AF152" s="46"/>
      <c r="AG152" s="46"/>
      <c r="AH152" s="47"/>
      <c r="AI152" s="43">
        <f t="shared" ref="AI152:AI179" si="17">T152+U152+V152+W152+X152+Y152+Z152+AA152+AB152+AC152+AD152+AE152+AF152+AG152+AH152</f>
        <v>0</v>
      </c>
      <c r="AK152" s="37" t="s">
        <v>5</v>
      </c>
      <c r="AL152" s="53"/>
      <c r="AM152" s="46"/>
      <c r="AN152" s="47"/>
      <c r="AO152" s="53"/>
      <c r="AP152" s="46"/>
      <c r="AQ152" s="47"/>
      <c r="AR152" s="48"/>
      <c r="AS152" s="45"/>
      <c r="AT152" s="46"/>
      <c r="AU152" s="46"/>
      <c r="AV152" s="46"/>
      <c r="AW152" s="46"/>
      <c r="AX152" s="47"/>
      <c r="AY152" s="45"/>
      <c r="AZ152" s="46"/>
      <c r="BA152" s="46"/>
      <c r="BB152" s="46"/>
      <c r="BC152" s="47"/>
      <c r="BD152" s="43">
        <f>AL152+AM152+AN152+AR152+AS152+AT152+AU152+AV152+AW152+AX152+AY152+AZ152+BA152+BB152+BC152</f>
        <v>0</v>
      </c>
      <c r="BF152" s="37" t="s">
        <v>5</v>
      </c>
      <c r="BG152" s="53"/>
      <c r="BH152" s="46"/>
      <c r="BI152" s="47"/>
      <c r="BJ152" s="48"/>
      <c r="BK152" s="45"/>
      <c r="BL152" s="46"/>
      <c r="BM152" s="46"/>
      <c r="BN152" s="46"/>
      <c r="BO152" s="46"/>
      <c r="BP152" s="47"/>
      <c r="BQ152" s="45"/>
      <c r="BR152" s="46"/>
      <c r="BS152" s="46"/>
      <c r="BT152" s="46"/>
      <c r="BU152" s="47"/>
      <c r="BV152" s="43">
        <f t="shared" ref="BV152:BV179" si="18">BG152+BH152+BI152+BJ152+BK152+BL152+BM152+BN152+BO152+BP152+BQ152+BR152+BS152+BT152+BU152</f>
        <v>0</v>
      </c>
    </row>
    <row r="153" spans="1:74" ht="15.75">
      <c r="A153" s="3" t="s">
        <v>6</v>
      </c>
      <c r="B153" s="45"/>
      <c r="C153" s="46"/>
      <c r="D153" s="47"/>
      <c r="E153" s="48"/>
      <c r="F153" s="45"/>
      <c r="G153" s="46"/>
      <c r="H153" s="46"/>
      <c r="I153" s="46"/>
      <c r="J153" s="46"/>
      <c r="K153" s="47"/>
      <c r="L153" s="45"/>
      <c r="M153" s="46"/>
      <c r="N153" s="46"/>
      <c r="O153" s="46"/>
      <c r="P153" s="47"/>
      <c r="Q153" s="43">
        <f t="shared" si="16"/>
        <v>0</v>
      </c>
      <c r="S153" s="37" t="s">
        <v>6</v>
      </c>
      <c r="T153" s="53"/>
      <c r="U153" s="46"/>
      <c r="V153" s="47"/>
      <c r="W153" s="48"/>
      <c r="X153" s="45"/>
      <c r="Y153" s="46"/>
      <c r="Z153" s="46"/>
      <c r="AA153" s="46"/>
      <c r="AB153" s="46"/>
      <c r="AC153" s="47"/>
      <c r="AD153" s="45"/>
      <c r="AE153" s="46"/>
      <c r="AF153" s="46"/>
      <c r="AG153" s="46"/>
      <c r="AH153" s="47"/>
      <c r="AI153" s="43">
        <f t="shared" si="17"/>
        <v>0</v>
      </c>
      <c r="AK153" s="37" t="s">
        <v>6</v>
      </c>
      <c r="AL153" s="53"/>
      <c r="AM153" s="46"/>
      <c r="AN153" s="47"/>
      <c r="AO153" s="53"/>
      <c r="AP153" s="46"/>
      <c r="AQ153" s="47"/>
      <c r="AR153" s="48"/>
      <c r="AS153" s="45"/>
      <c r="AT153" s="46"/>
      <c r="AU153" s="46"/>
      <c r="AV153" s="46"/>
      <c r="AW153" s="46"/>
      <c r="AX153" s="47"/>
      <c r="AY153" s="45"/>
      <c r="AZ153" s="46"/>
      <c r="BA153" s="46"/>
      <c r="BB153" s="46"/>
      <c r="BC153" s="47"/>
      <c r="BD153" s="43">
        <f>AL153+AM153+AN153+AR153+AS153+AT153+AU153+AV153+AW153+AX153+AY153+AZ153+BA153+BB153+BC153</f>
        <v>0</v>
      </c>
      <c r="BF153" s="37" t="s">
        <v>6</v>
      </c>
      <c r="BG153" s="53"/>
      <c r="BH153" s="46"/>
      <c r="BI153" s="47"/>
      <c r="BJ153" s="48"/>
      <c r="BK153" s="45"/>
      <c r="BL153" s="46"/>
      <c r="BM153" s="46">
        <v>98.4</v>
      </c>
      <c r="BN153" s="46"/>
      <c r="BO153" s="46"/>
      <c r="BP153" s="47"/>
      <c r="BQ153" s="45"/>
      <c r="BR153" s="46"/>
      <c r="BS153" s="46"/>
      <c r="BT153" s="46"/>
      <c r="BU153" s="47"/>
      <c r="BV153" s="43">
        <f t="shared" si="18"/>
        <v>98.4</v>
      </c>
    </row>
    <row r="154" spans="1:74" ht="15.75">
      <c r="A154" s="3" t="s">
        <v>18</v>
      </c>
      <c r="B154" s="45"/>
      <c r="C154" s="46"/>
      <c r="D154" s="47"/>
      <c r="E154" s="48"/>
      <c r="F154" s="45"/>
      <c r="G154" s="46"/>
      <c r="H154" s="46">
        <v>79</v>
      </c>
      <c r="I154" s="46"/>
      <c r="J154" s="46"/>
      <c r="K154" s="47"/>
      <c r="L154" s="45"/>
      <c r="M154" s="46"/>
      <c r="N154" s="46"/>
      <c r="O154" s="46"/>
      <c r="P154" s="47"/>
      <c r="Q154" s="43">
        <f t="shared" si="16"/>
        <v>79</v>
      </c>
      <c r="S154" s="37" t="s">
        <v>18</v>
      </c>
      <c r="T154" s="53"/>
      <c r="U154" s="46"/>
      <c r="V154" s="47"/>
      <c r="W154" s="48"/>
      <c r="X154" s="45"/>
      <c r="Y154" s="46"/>
      <c r="Z154" s="46"/>
      <c r="AA154" s="46"/>
      <c r="AB154" s="46"/>
      <c r="AC154" s="47"/>
      <c r="AD154" s="45"/>
      <c r="AE154" s="46"/>
      <c r="AF154" s="46"/>
      <c r="AG154" s="46"/>
      <c r="AH154" s="47"/>
      <c r="AI154" s="43">
        <f t="shared" si="17"/>
        <v>0</v>
      </c>
      <c r="AK154" s="37" t="s">
        <v>18</v>
      </c>
      <c r="AL154" s="53"/>
      <c r="AM154" s="46"/>
      <c r="AN154" s="47"/>
      <c r="AO154" s="53"/>
      <c r="AP154" s="46"/>
      <c r="AQ154" s="47"/>
      <c r="AR154" s="48"/>
      <c r="AS154" s="45"/>
      <c r="AT154" s="46"/>
      <c r="AU154" s="46">
        <v>79</v>
      </c>
      <c r="AV154" s="46"/>
      <c r="AW154" s="46"/>
      <c r="AX154" s="47"/>
      <c r="AY154" s="45"/>
      <c r="AZ154" s="46"/>
      <c r="BA154" s="46"/>
      <c r="BB154" s="46"/>
      <c r="BC154" s="47"/>
      <c r="BD154" s="43">
        <f>AL154+AM154+AN154+AR154+AS154+AT154+AU154+AV154+AW154+AX154+AY154+AZ154+BA154+BB154+BC154</f>
        <v>79</v>
      </c>
      <c r="BF154" s="37" t="s">
        <v>18</v>
      </c>
      <c r="BG154" s="53"/>
      <c r="BH154" s="46"/>
      <c r="BI154" s="47"/>
      <c r="BJ154" s="48"/>
      <c r="BK154" s="45"/>
      <c r="BL154" s="46"/>
      <c r="BM154" s="46"/>
      <c r="BN154" s="46"/>
      <c r="BO154" s="46"/>
      <c r="BP154" s="47"/>
      <c r="BQ154" s="45"/>
      <c r="BR154" s="46"/>
      <c r="BS154" s="46"/>
      <c r="BT154" s="46"/>
      <c r="BU154" s="47"/>
      <c r="BV154" s="43">
        <f t="shared" si="18"/>
        <v>0</v>
      </c>
    </row>
    <row r="155" spans="1:74" ht="15.75">
      <c r="A155" s="3" t="s">
        <v>14</v>
      </c>
      <c r="B155" s="45">
        <v>3.6</v>
      </c>
      <c r="C155" s="46"/>
      <c r="D155" s="47">
        <v>7</v>
      </c>
      <c r="E155" s="48"/>
      <c r="F155" s="45"/>
      <c r="G155" s="46"/>
      <c r="H155" s="46">
        <v>8</v>
      </c>
      <c r="I155" s="46">
        <v>2.5</v>
      </c>
      <c r="J155" s="46"/>
      <c r="K155" s="47"/>
      <c r="L155" s="45">
        <v>5</v>
      </c>
      <c r="M155" s="46"/>
      <c r="N155" s="46"/>
      <c r="O155" s="46"/>
      <c r="P155" s="47"/>
      <c r="Q155" s="43">
        <f t="shared" si="16"/>
        <v>26.1</v>
      </c>
      <c r="S155" s="37" t="s">
        <v>14</v>
      </c>
      <c r="T155" s="53">
        <v>3.8</v>
      </c>
      <c r="U155" s="46"/>
      <c r="V155" s="47">
        <v>7</v>
      </c>
      <c r="W155" s="48"/>
      <c r="X155" s="45"/>
      <c r="Y155" s="46"/>
      <c r="Z155" s="46"/>
      <c r="AA155" s="46"/>
      <c r="AB155" s="46"/>
      <c r="AC155" s="47"/>
      <c r="AD155" s="45">
        <v>6</v>
      </c>
      <c r="AE155" s="46"/>
      <c r="AF155" s="46"/>
      <c r="AG155" s="46"/>
      <c r="AH155" s="47"/>
      <c r="AI155" s="43">
        <f t="shared" si="17"/>
        <v>16.8</v>
      </c>
      <c r="AK155" s="37" t="s">
        <v>14</v>
      </c>
      <c r="AL155" s="53">
        <v>2.6</v>
      </c>
      <c r="AM155" s="46"/>
      <c r="AN155" s="47">
        <v>7</v>
      </c>
      <c r="AO155" s="53"/>
      <c r="AP155" s="46"/>
      <c r="AQ155" s="47"/>
      <c r="AR155" s="48"/>
      <c r="AS155" s="45"/>
      <c r="AT155" s="46"/>
      <c r="AU155" s="46">
        <v>8</v>
      </c>
      <c r="AV155" s="46">
        <v>2.5</v>
      </c>
      <c r="AW155" s="46"/>
      <c r="AX155" s="47"/>
      <c r="AY155" s="45">
        <v>4.0999999999999996</v>
      </c>
      <c r="AZ155" s="46"/>
      <c r="BA155" s="46"/>
      <c r="BB155" s="46"/>
      <c r="BC155" s="47"/>
      <c r="BD155" s="43">
        <f>AL155+AM155+AN155+AR155+AS155+AT155+AU155+AV155+AW155+AX155+AY155+AZ155+BA155+BB155+BC155+AO155+AP155+AQ155</f>
        <v>24.200000000000003</v>
      </c>
      <c r="BF155" s="37" t="s">
        <v>14</v>
      </c>
      <c r="BG155" s="53">
        <v>3</v>
      </c>
      <c r="BH155" s="46"/>
      <c r="BI155" s="47">
        <v>7</v>
      </c>
      <c r="BJ155" s="48"/>
      <c r="BK155" s="45"/>
      <c r="BL155" s="46"/>
      <c r="BM155" s="46"/>
      <c r="BN155" s="46">
        <v>4.7</v>
      </c>
      <c r="BO155" s="46"/>
      <c r="BP155" s="47"/>
      <c r="BQ155" s="45">
        <v>2</v>
      </c>
      <c r="BR155" s="46"/>
      <c r="BS155" s="46"/>
      <c r="BT155" s="46"/>
      <c r="BU155" s="47"/>
      <c r="BV155" s="43">
        <f t="shared" si="18"/>
        <v>16.7</v>
      </c>
    </row>
    <row r="156" spans="1:74" ht="15.75">
      <c r="A156" s="3" t="s">
        <v>7</v>
      </c>
      <c r="B156" s="45"/>
      <c r="C156" s="46"/>
      <c r="D156" s="47"/>
      <c r="E156" s="48"/>
      <c r="F156" s="45"/>
      <c r="G156" s="46">
        <v>3</v>
      </c>
      <c r="H156" s="46"/>
      <c r="I156" s="46"/>
      <c r="J156" s="46"/>
      <c r="K156" s="47"/>
      <c r="L156" s="45">
        <v>4</v>
      </c>
      <c r="M156" s="46"/>
      <c r="N156" s="46"/>
      <c r="O156" s="46"/>
      <c r="P156" s="47"/>
      <c r="Q156" s="43">
        <f t="shared" si="16"/>
        <v>7</v>
      </c>
      <c r="S156" s="37" t="s">
        <v>7</v>
      </c>
      <c r="T156" s="53"/>
      <c r="U156" s="46"/>
      <c r="V156" s="47"/>
      <c r="W156" s="48"/>
      <c r="X156" s="45"/>
      <c r="Y156" s="46">
        <v>2.4</v>
      </c>
      <c r="Z156" s="46">
        <v>6</v>
      </c>
      <c r="AA156" s="46"/>
      <c r="AB156" s="46"/>
      <c r="AC156" s="47"/>
      <c r="AD156" s="45"/>
      <c r="AE156" s="46"/>
      <c r="AF156" s="46"/>
      <c r="AG156" s="46"/>
      <c r="AH156" s="47"/>
      <c r="AI156" s="43">
        <f t="shared" si="17"/>
        <v>8.4</v>
      </c>
      <c r="AK156" s="37" t="s">
        <v>7</v>
      </c>
      <c r="AL156" s="53"/>
      <c r="AM156" s="46"/>
      <c r="AN156" s="47"/>
      <c r="AO156" s="53"/>
      <c r="AP156" s="46"/>
      <c r="AQ156" s="47"/>
      <c r="AR156" s="48"/>
      <c r="AS156" s="45"/>
      <c r="AT156" s="46">
        <v>3.6</v>
      </c>
      <c r="AU156" s="46"/>
      <c r="AV156" s="46"/>
      <c r="AW156" s="46"/>
      <c r="AX156" s="47"/>
      <c r="AY156" s="45"/>
      <c r="AZ156" s="46"/>
      <c r="BA156" s="46"/>
      <c r="BB156" s="46"/>
      <c r="BC156" s="47"/>
      <c r="BD156" s="43">
        <f>AL156+AM156+AN156+AR156+AS156+AT156+AU156+AV156+AW156+AX156+AY156+AZ156+BA156+BB156+BC156</f>
        <v>3.6</v>
      </c>
      <c r="BF156" s="37" t="s">
        <v>7</v>
      </c>
      <c r="BG156" s="53"/>
      <c r="BH156" s="46"/>
      <c r="BI156" s="47"/>
      <c r="BJ156" s="48"/>
      <c r="BK156" s="45"/>
      <c r="BL156" s="46">
        <v>3.6</v>
      </c>
      <c r="BM156" s="46">
        <v>4</v>
      </c>
      <c r="BN156" s="46"/>
      <c r="BO156" s="46"/>
      <c r="BP156" s="47"/>
      <c r="BQ156" s="45"/>
      <c r="BR156" s="46"/>
      <c r="BS156" s="46"/>
      <c r="BT156" s="46"/>
      <c r="BU156" s="47"/>
      <c r="BV156" s="43">
        <f t="shared" si="18"/>
        <v>7.6</v>
      </c>
    </row>
    <row r="157" spans="1:74" ht="24">
      <c r="A157" s="28" t="s">
        <v>8</v>
      </c>
      <c r="B157" s="45">
        <v>136</v>
      </c>
      <c r="C157" s="46"/>
      <c r="D157" s="47"/>
      <c r="E157" s="48"/>
      <c r="F157" s="45"/>
      <c r="G157" s="46"/>
      <c r="H157" s="46"/>
      <c r="I157" s="46"/>
      <c r="J157" s="46"/>
      <c r="K157" s="47"/>
      <c r="L157" s="45">
        <v>38.5</v>
      </c>
      <c r="M157" s="46">
        <v>189</v>
      </c>
      <c r="N157" s="46"/>
      <c r="O157" s="46"/>
      <c r="P157" s="47"/>
      <c r="Q157" s="43">
        <f t="shared" si="16"/>
        <v>363.5</v>
      </c>
      <c r="S157" s="38" t="s">
        <v>8</v>
      </c>
      <c r="T157" s="53">
        <v>134</v>
      </c>
      <c r="U157" s="46"/>
      <c r="V157" s="47"/>
      <c r="W157" s="48"/>
      <c r="X157" s="45"/>
      <c r="Y157" s="46"/>
      <c r="Z157" s="46"/>
      <c r="AA157" s="46"/>
      <c r="AB157" s="46"/>
      <c r="AC157" s="47"/>
      <c r="AD157" s="45"/>
      <c r="AE157" s="46">
        <v>186</v>
      </c>
      <c r="AF157" s="46"/>
      <c r="AG157" s="46"/>
      <c r="AH157" s="47"/>
      <c r="AI157" s="43">
        <f t="shared" si="17"/>
        <v>320</v>
      </c>
      <c r="AK157" s="38" t="s">
        <v>8</v>
      </c>
      <c r="AL157" s="53">
        <v>135.6</v>
      </c>
      <c r="AM157" s="46">
        <v>92</v>
      </c>
      <c r="AN157" s="47"/>
      <c r="AO157" s="53"/>
      <c r="AP157" s="46"/>
      <c r="AQ157" s="47"/>
      <c r="AR157" s="48"/>
      <c r="AS157" s="45"/>
      <c r="AT157" s="46"/>
      <c r="AU157" s="46"/>
      <c r="AV157" s="46"/>
      <c r="AW157" s="46"/>
      <c r="AX157" s="47"/>
      <c r="AY157" s="45">
        <v>30</v>
      </c>
      <c r="AZ157" s="46"/>
      <c r="BA157" s="46"/>
      <c r="BB157" s="46"/>
      <c r="BC157" s="47"/>
      <c r="BD157" s="43">
        <f>AL157+AM157+AN157+AR157+AS157+AT157+AU157+AV157+AW157+AX157+AY157+AZ157+BA157+BB157+BC157+AO157+AP157</f>
        <v>257.60000000000002</v>
      </c>
      <c r="BF157" s="38" t="s">
        <v>8</v>
      </c>
      <c r="BG157" s="53">
        <v>112</v>
      </c>
      <c r="BH157" s="46">
        <v>110</v>
      </c>
      <c r="BI157" s="47"/>
      <c r="BJ157" s="48"/>
      <c r="BK157" s="45"/>
      <c r="BL157" s="46"/>
      <c r="BM157" s="46"/>
      <c r="BN157" s="46">
        <v>21</v>
      </c>
      <c r="BO157" s="46"/>
      <c r="BP157" s="47"/>
      <c r="BQ157" s="45">
        <v>30</v>
      </c>
      <c r="BR157" s="46"/>
      <c r="BS157" s="46"/>
      <c r="BT157" s="46"/>
      <c r="BU157" s="47"/>
      <c r="BV157" s="43">
        <f t="shared" si="18"/>
        <v>273</v>
      </c>
    </row>
    <row r="158" spans="1:74" ht="15.75">
      <c r="A158" s="3" t="s">
        <v>9</v>
      </c>
      <c r="B158" s="45"/>
      <c r="C158" s="46"/>
      <c r="D158" s="47"/>
      <c r="E158" s="48"/>
      <c r="F158" s="45"/>
      <c r="G158" s="46">
        <v>8</v>
      </c>
      <c r="H158" s="46"/>
      <c r="I158" s="46"/>
      <c r="J158" s="46"/>
      <c r="K158" s="47"/>
      <c r="L158" s="45"/>
      <c r="M158" s="46"/>
      <c r="N158" s="46"/>
      <c r="O158" s="46"/>
      <c r="P158" s="47"/>
      <c r="Q158" s="43">
        <f t="shared" si="16"/>
        <v>8</v>
      </c>
      <c r="S158" s="37" t="s">
        <v>9</v>
      </c>
      <c r="T158" s="53"/>
      <c r="U158" s="46"/>
      <c r="V158" s="47"/>
      <c r="W158" s="48"/>
      <c r="X158" s="45"/>
      <c r="Y158" s="46"/>
      <c r="Z158" s="46"/>
      <c r="AA158" s="46"/>
      <c r="AB158" s="46"/>
      <c r="AC158" s="47"/>
      <c r="AD158" s="45">
        <v>4</v>
      </c>
      <c r="AE158" s="46"/>
      <c r="AF158" s="46"/>
      <c r="AG158" s="46"/>
      <c r="AH158" s="47"/>
      <c r="AI158" s="43">
        <f t="shared" si="17"/>
        <v>4</v>
      </c>
      <c r="AK158" s="37" t="s">
        <v>9</v>
      </c>
      <c r="AL158" s="53"/>
      <c r="AM158" s="46"/>
      <c r="AN158" s="47"/>
      <c r="AO158" s="53"/>
      <c r="AP158" s="46"/>
      <c r="AQ158" s="47"/>
      <c r="AR158" s="48"/>
      <c r="AS158" s="45"/>
      <c r="AT158" s="46">
        <v>8</v>
      </c>
      <c r="AU158" s="46"/>
      <c r="AV158" s="46"/>
      <c r="AW158" s="46"/>
      <c r="AX158" s="47"/>
      <c r="AY158" s="45">
        <v>4.0999999999999996</v>
      </c>
      <c r="AZ158" s="46"/>
      <c r="BA158" s="46"/>
      <c r="BB158" s="46"/>
      <c r="BC158" s="47"/>
      <c r="BD158" s="43">
        <f>AL158+AM158+AN158+AR158+AS158+AT158+AU158+AV158+AW158+AX158+AY158+AZ158+BA158+BB158+BC158</f>
        <v>12.1</v>
      </c>
      <c r="BF158" s="37" t="s">
        <v>9</v>
      </c>
      <c r="BG158" s="53"/>
      <c r="BH158" s="46"/>
      <c r="BI158" s="47"/>
      <c r="BJ158" s="48"/>
      <c r="BK158" s="45"/>
      <c r="BL158" s="46">
        <v>3.6</v>
      </c>
      <c r="BM158" s="46"/>
      <c r="BN158" s="46"/>
      <c r="BO158" s="46"/>
      <c r="BP158" s="47"/>
      <c r="BQ158" s="45"/>
      <c r="BR158" s="46"/>
      <c r="BS158" s="46"/>
      <c r="BT158" s="46"/>
      <c r="BU158" s="47"/>
      <c r="BV158" s="43">
        <f t="shared" si="18"/>
        <v>3.6</v>
      </c>
    </row>
    <row r="159" spans="1:74" ht="15.75">
      <c r="A159" s="3" t="s">
        <v>10</v>
      </c>
      <c r="B159" s="45"/>
      <c r="C159" s="46"/>
      <c r="D159" s="47"/>
      <c r="E159" s="48"/>
      <c r="F159" s="45"/>
      <c r="G159" s="46"/>
      <c r="H159" s="46"/>
      <c r="I159" s="46"/>
      <c r="J159" s="46"/>
      <c r="K159" s="47"/>
      <c r="L159" s="45"/>
      <c r="M159" s="46"/>
      <c r="N159" s="46"/>
      <c r="O159" s="46"/>
      <c r="P159" s="47"/>
      <c r="Q159" s="43">
        <f t="shared" si="16"/>
        <v>0</v>
      </c>
      <c r="S159" s="37" t="s">
        <v>10</v>
      </c>
      <c r="T159" s="53"/>
      <c r="U159" s="46"/>
      <c r="V159" s="47"/>
      <c r="W159" s="48"/>
      <c r="X159" s="45"/>
      <c r="Y159" s="46"/>
      <c r="Z159" s="46"/>
      <c r="AA159" s="46"/>
      <c r="AB159" s="46"/>
      <c r="AC159" s="47"/>
      <c r="AD159" s="45">
        <v>68.900000000000006</v>
      </c>
      <c r="AE159" s="46"/>
      <c r="AF159" s="46"/>
      <c r="AG159" s="46"/>
      <c r="AH159" s="47"/>
      <c r="AI159" s="43">
        <f t="shared" si="17"/>
        <v>68.900000000000006</v>
      </c>
      <c r="AK159" s="37" t="s">
        <v>10</v>
      </c>
      <c r="AL159" s="53"/>
      <c r="AM159" s="46"/>
      <c r="AN159" s="47"/>
      <c r="AO159" s="53"/>
      <c r="AP159" s="46"/>
      <c r="AQ159" s="47"/>
      <c r="AR159" s="48"/>
      <c r="AS159" s="45"/>
      <c r="AT159" s="46"/>
      <c r="AU159" s="46"/>
      <c r="AV159" s="46"/>
      <c r="AW159" s="46"/>
      <c r="AX159" s="47"/>
      <c r="AY159" s="45">
        <v>94</v>
      </c>
      <c r="AZ159" s="46"/>
      <c r="BA159" s="46"/>
      <c r="BB159" s="46"/>
      <c r="BC159" s="47"/>
      <c r="BD159" s="43">
        <f>AL159+AM159+AN159+AR159+AS159+AT159+AU159+AV159+AW159+AX159+AY159+AZ159+BA159+BB159+BC159</f>
        <v>94</v>
      </c>
      <c r="BF159" s="37" t="s">
        <v>10</v>
      </c>
      <c r="BG159" s="53"/>
      <c r="BH159" s="46"/>
      <c r="BI159" s="47"/>
      <c r="BJ159" s="48"/>
      <c r="BK159" s="45"/>
      <c r="BL159" s="46"/>
      <c r="BM159" s="46"/>
      <c r="BN159" s="46"/>
      <c r="BO159" s="46"/>
      <c r="BP159" s="47"/>
      <c r="BQ159" s="45">
        <v>79</v>
      </c>
      <c r="BR159" s="46"/>
      <c r="BS159" s="46"/>
      <c r="BT159" s="46"/>
      <c r="BU159" s="47"/>
      <c r="BV159" s="43">
        <f t="shared" si="18"/>
        <v>79</v>
      </c>
    </row>
    <row r="160" spans="1:74" ht="15.75">
      <c r="A160" s="3" t="s">
        <v>11</v>
      </c>
      <c r="B160" s="45"/>
      <c r="C160" s="46"/>
      <c r="D160" s="47"/>
      <c r="E160" s="48"/>
      <c r="F160" s="45"/>
      <c r="G160" s="46"/>
      <c r="H160" s="46">
        <v>12</v>
      </c>
      <c r="I160" s="46"/>
      <c r="J160" s="46"/>
      <c r="K160" s="47"/>
      <c r="L160" s="45">
        <v>2.2999999999999998</v>
      </c>
      <c r="M160" s="46"/>
      <c r="N160" s="46"/>
      <c r="O160" s="46"/>
      <c r="P160" s="47"/>
      <c r="Q160" s="43">
        <f t="shared" si="16"/>
        <v>14.3</v>
      </c>
      <c r="S160" s="37" t="s">
        <v>11</v>
      </c>
      <c r="T160" s="53"/>
      <c r="U160" s="46"/>
      <c r="V160" s="47"/>
      <c r="W160" s="48"/>
      <c r="X160" s="45"/>
      <c r="Y160" s="46"/>
      <c r="Z160" s="46"/>
      <c r="AA160" s="46"/>
      <c r="AB160" s="46"/>
      <c r="AC160" s="47"/>
      <c r="AD160" s="45">
        <v>10</v>
      </c>
      <c r="AE160" s="46"/>
      <c r="AF160" s="46"/>
      <c r="AG160" s="46"/>
      <c r="AH160" s="47"/>
      <c r="AI160" s="43">
        <f t="shared" si="17"/>
        <v>10</v>
      </c>
      <c r="AK160" s="37" t="s">
        <v>11</v>
      </c>
      <c r="AL160" s="53"/>
      <c r="AM160" s="46"/>
      <c r="AN160" s="47"/>
      <c r="AO160" s="53">
        <v>59</v>
      </c>
      <c r="AP160" s="46"/>
      <c r="AQ160" s="47"/>
      <c r="AR160" s="48"/>
      <c r="AS160" s="45"/>
      <c r="AT160" s="46"/>
      <c r="AU160" s="46">
        <v>12</v>
      </c>
      <c r="AV160" s="46"/>
      <c r="AW160" s="46"/>
      <c r="AX160" s="47"/>
      <c r="AY160" s="45">
        <v>4.0999999999999996</v>
      </c>
      <c r="AZ160" s="46"/>
      <c r="BA160" s="46"/>
      <c r="BB160" s="46"/>
      <c r="BC160" s="47"/>
      <c r="BD160" s="43">
        <f>AL160+AM160+AN160+AR160+AS160+AT160+AU160+AV160+AW160+AX160+AY160+AZ160+BA160+BB160+BC160</f>
        <v>16.100000000000001</v>
      </c>
      <c r="BF160" s="37" t="s">
        <v>11</v>
      </c>
      <c r="BG160" s="53"/>
      <c r="BH160" s="46"/>
      <c r="BI160" s="47"/>
      <c r="BJ160" s="48"/>
      <c r="BK160" s="45"/>
      <c r="BL160" s="46"/>
      <c r="BM160" s="46"/>
      <c r="BN160" s="46"/>
      <c r="BO160" s="46"/>
      <c r="BP160" s="47"/>
      <c r="BQ160" s="45">
        <v>3</v>
      </c>
      <c r="BR160" s="46"/>
      <c r="BS160" s="46"/>
      <c r="BT160" s="46"/>
      <c r="BU160" s="47"/>
      <c r="BV160" s="43">
        <f t="shared" si="18"/>
        <v>3</v>
      </c>
    </row>
    <row r="161" spans="1:74" ht="15.75">
      <c r="A161" s="3" t="s">
        <v>12</v>
      </c>
      <c r="B161" s="45"/>
      <c r="C161" s="46"/>
      <c r="D161" s="47"/>
      <c r="E161" s="48"/>
      <c r="F161" s="45"/>
      <c r="G161" s="46"/>
      <c r="H161" s="46"/>
      <c r="I161" s="46"/>
      <c r="J161" s="46"/>
      <c r="K161" s="47"/>
      <c r="L161" s="45"/>
      <c r="M161" s="46"/>
      <c r="N161" s="46"/>
      <c r="O161" s="46"/>
      <c r="P161" s="47"/>
      <c r="Q161" s="43">
        <f t="shared" si="16"/>
        <v>0</v>
      </c>
      <c r="S161" s="37" t="s">
        <v>12</v>
      </c>
      <c r="T161" s="53"/>
      <c r="U161" s="46"/>
      <c r="V161" s="47"/>
      <c r="W161" s="48"/>
      <c r="X161" s="45"/>
      <c r="Y161" s="46"/>
      <c r="Z161" s="46"/>
      <c r="AA161" s="46"/>
      <c r="AB161" s="46"/>
      <c r="AC161" s="47"/>
      <c r="AD161" s="45"/>
      <c r="AE161" s="46"/>
      <c r="AF161" s="46"/>
      <c r="AG161" s="46"/>
      <c r="AH161" s="47"/>
      <c r="AI161" s="43">
        <f t="shared" si="17"/>
        <v>0</v>
      </c>
      <c r="AK161" s="37" t="s">
        <v>12</v>
      </c>
      <c r="AL161" s="53"/>
      <c r="AM161" s="46"/>
      <c r="AN161" s="47"/>
      <c r="AO161" s="53"/>
      <c r="AP161" s="46"/>
      <c r="AQ161" s="47"/>
      <c r="AR161" s="48"/>
      <c r="AS161" s="45"/>
      <c r="AT161" s="46"/>
      <c r="AU161" s="46"/>
      <c r="AV161" s="46"/>
      <c r="AW161" s="46"/>
      <c r="AX161" s="47"/>
      <c r="AY161" s="45"/>
      <c r="AZ161" s="46"/>
      <c r="BA161" s="46"/>
      <c r="BB161" s="46"/>
      <c r="BC161" s="47"/>
      <c r="BD161" s="43">
        <f>AL161+AM161+AN161+AR161+AS161+AT161+AU161+AV161+AW161+AX161+AY161+AZ161+BA161+BB161+BC161</f>
        <v>0</v>
      </c>
      <c r="BF161" s="37" t="s">
        <v>12</v>
      </c>
      <c r="BG161" s="53"/>
      <c r="BH161" s="46"/>
      <c r="BI161" s="47"/>
      <c r="BJ161" s="48"/>
      <c r="BK161" s="45"/>
      <c r="BL161" s="46"/>
      <c r="BM161" s="46"/>
      <c r="BN161" s="46"/>
      <c r="BO161" s="46"/>
      <c r="BP161" s="47"/>
      <c r="BQ161" s="45"/>
      <c r="BR161" s="46"/>
      <c r="BS161" s="46"/>
      <c r="BT161" s="46"/>
      <c r="BU161" s="47"/>
      <c r="BV161" s="43">
        <f t="shared" si="18"/>
        <v>0</v>
      </c>
    </row>
    <row r="162" spans="1:74" ht="15.75">
      <c r="A162" s="3" t="s">
        <v>20</v>
      </c>
      <c r="B162" s="45"/>
      <c r="C162" s="46"/>
      <c r="D162" s="47"/>
      <c r="E162" s="48"/>
      <c r="F162" s="45"/>
      <c r="G162" s="46"/>
      <c r="H162" s="46">
        <v>12</v>
      </c>
      <c r="I162" s="46"/>
      <c r="J162" s="46"/>
      <c r="K162" s="47"/>
      <c r="L162" s="45">
        <v>38.5</v>
      </c>
      <c r="M162" s="46"/>
      <c r="N162" s="46"/>
      <c r="O162" s="46"/>
      <c r="P162" s="47"/>
      <c r="Q162" s="43">
        <f t="shared" si="16"/>
        <v>50.5</v>
      </c>
      <c r="S162" s="37" t="s">
        <v>20</v>
      </c>
      <c r="T162" s="53"/>
      <c r="U162" s="46"/>
      <c r="V162" s="47"/>
      <c r="W162" s="48"/>
      <c r="X162" s="45"/>
      <c r="Y162" s="46"/>
      <c r="Z162" s="46">
        <v>2.4</v>
      </c>
      <c r="AA162" s="46"/>
      <c r="AB162" s="46"/>
      <c r="AC162" s="47"/>
      <c r="AD162" s="45"/>
      <c r="AE162" s="46"/>
      <c r="AF162" s="46"/>
      <c r="AG162" s="46"/>
      <c r="AH162" s="47"/>
      <c r="AI162" s="43">
        <f t="shared" si="17"/>
        <v>2.4</v>
      </c>
      <c r="AK162" s="37" t="s">
        <v>20</v>
      </c>
      <c r="AL162" s="53"/>
      <c r="AM162" s="46"/>
      <c r="AN162" s="47"/>
      <c r="AO162" s="53"/>
      <c r="AP162" s="46"/>
      <c r="AQ162" s="47"/>
      <c r="AR162" s="48"/>
      <c r="AS162" s="45"/>
      <c r="AT162" s="46"/>
      <c r="AU162" s="46">
        <v>12</v>
      </c>
      <c r="AV162" s="46"/>
      <c r="AW162" s="46"/>
      <c r="AX162" s="47"/>
      <c r="AY162" s="45"/>
      <c r="AZ162" s="46"/>
      <c r="BA162" s="46"/>
      <c r="BB162" s="46"/>
      <c r="BC162" s="47"/>
      <c r="BD162" s="43">
        <f>AL162+AM162+AN162+AR162+AS162+AT162+AU162+AV162+AW162+AX162+AY162+AZ162+BA162+BB162+BC162</f>
        <v>12</v>
      </c>
      <c r="BF162" s="37" t="s">
        <v>20</v>
      </c>
      <c r="BG162" s="53"/>
      <c r="BH162" s="46"/>
      <c r="BI162" s="47"/>
      <c r="BJ162" s="48"/>
      <c r="BK162" s="45"/>
      <c r="BL162" s="46"/>
      <c r="BM162" s="46"/>
      <c r="BN162" s="46"/>
      <c r="BO162" s="46"/>
      <c r="BP162" s="47"/>
      <c r="BQ162" s="45">
        <v>13</v>
      </c>
      <c r="BR162" s="46"/>
      <c r="BS162" s="46"/>
      <c r="BT162" s="46"/>
      <c r="BU162" s="47"/>
      <c r="BV162" s="43">
        <f t="shared" si="18"/>
        <v>13</v>
      </c>
    </row>
    <row r="163" spans="1:74" ht="15.75">
      <c r="A163" s="3" t="s">
        <v>21</v>
      </c>
      <c r="B163" s="45">
        <v>23</v>
      </c>
      <c r="C163" s="46"/>
      <c r="D163" s="47"/>
      <c r="E163" s="48"/>
      <c r="F163" s="45"/>
      <c r="G163" s="46"/>
      <c r="H163" s="46"/>
      <c r="I163" s="46"/>
      <c r="J163" s="46"/>
      <c r="K163" s="47"/>
      <c r="L163" s="45"/>
      <c r="M163" s="46"/>
      <c r="N163" s="46"/>
      <c r="O163" s="46"/>
      <c r="P163" s="47"/>
      <c r="Q163" s="43">
        <f t="shared" si="16"/>
        <v>23</v>
      </c>
      <c r="S163" s="37" t="s">
        <v>21</v>
      </c>
      <c r="T163" s="53">
        <v>24</v>
      </c>
      <c r="U163" s="46"/>
      <c r="V163" s="47"/>
      <c r="W163" s="48"/>
      <c r="X163" s="45"/>
      <c r="Y163" s="46">
        <v>3.7</v>
      </c>
      <c r="Z163" s="46"/>
      <c r="AA163" s="46"/>
      <c r="AB163" s="46"/>
      <c r="AC163" s="47"/>
      <c r="AD163" s="45"/>
      <c r="AE163" s="46"/>
      <c r="AF163" s="46"/>
      <c r="AG163" s="46"/>
      <c r="AH163" s="47"/>
      <c r="AI163" s="43">
        <f t="shared" si="17"/>
        <v>27.7</v>
      </c>
      <c r="AK163" s="37" t="s">
        <v>21</v>
      </c>
      <c r="AL163" s="53">
        <v>18</v>
      </c>
      <c r="AM163" s="46"/>
      <c r="AN163" s="47"/>
      <c r="AO163" s="53"/>
      <c r="AP163" s="46"/>
      <c r="AQ163" s="47"/>
      <c r="AR163" s="48"/>
      <c r="AS163" s="45"/>
      <c r="AT163" s="46"/>
      <c r="AU163" s="46"/>
      <c r="AV163" s="46"/>
      <c r="AW163" s="46"/>
      <c r="AX163" s="47"/>
      <c r="AY163" s="45">
        <v>6</v>
      </c>
      <c r="AZ163" s="46"/>
      <c r="BA163" s="46"/>
      <c r="BB163" s="46"/>
      <c r="BC163" s="47"/>
      <c r="BD163" s="43">
        <f>AL163+AM163+AN163+AR163+AS163+AT163+AU163+AV163+AW163+AX163+AY163+AZ163+BA163+BB163+BC163+AO163</f>
        <v>24</v>
      </c>
      <c r="BF163" s="37" t="s">
        <v>21</v>
      </c>
      <c r="BG163" s="53">
        <v>20</v>
      </c>
      <c r="BH163" s="46"/>
      <c r="BI163" s="47"/>
      <c r="BJ163" s="48"/>
      <c r="BK163" s="45"/>
      <c r="BL163" s="46"/>
      <c r="BM163" s="46"/>
      <c r="BN163" s="46"/>
      <c r="BO163" s="46"/>
      <c r="BP163" s="47"/>
      <c r="BQ163" s="45"/>
      <c r="BR163" s="46"/>
      <c r="BS163" s="46"/>
      <c r="BT163" s="46"/>
      <c r="BU163" s="47"/>
      <c r="BV163" s="43">
        <f t="shared" si="18"/>
        <v>20</v>
      </c>
    </row>
    <row r="164" spans="1:74" ht="15.75">
      <c r="A164" s="3" t="s">
        <v>22</v>
      </c>
      <c r="B164" s="45"/>
      <c r="C164" s="46"/>
      <c r="D164" s="47"/>
      <c r="E164" s="48"/>
      <c r="F164" s="45"/>
      <c r="G164" s="46"/>
      <c r="H164" s="46"/>
      <c r="I164" s="46">
        <v>42.5</v>
      </c>
      <c r="J164" s="46"/>
      <c r="K164" s="47"/>
      <c r="L164" s="45"/>
      <c r="M164" s="46"/>
      <c r="N164" s="46"/>
      <c r="O164" s="46"/>
      <c r="P164" s="47"/>
      <c r="Q164" s="43">
        <f t="shared" si="16"/>
        <v>42.5</v>
      </c>
      <c r="S164" s="37" t="s">
        <v>22</v>
      </c>
      <c r="T164" s="53"/>
      <c r="U164" s="46"/>
      <c r="V164" s="47"/>
      <c r="W164" s="48"/>
      <c r="X164" s="45"/>
      <c r="Y164" s="46"/>
      <c r="Z164" s="46"/>
      <c r="AA164" s="46"/>
      <c r="AB164" s="46"/>
      <c r="AC164" s="47"/>
      <c r="AD164" s="45"/>
      <c r="AE164" s="46"/>
      <c r="AF164" s="46"/>
      <c r="AG164" s="46"/>
      <c r="AH164" s="47"/>
      <c r="AI164" s="43">
        <f t="shared" si="17"/>
        <v>0</v>
      </c>
      <c r="AK164" s="37" t="s">
        <v>22</v>
      </c>
      <c r="AL164" s="53"/>
      <c r="AM164" s="46"/>
      <c r="AN164" s="47"/>
      <c r="AO164" s="53"/>
      <c r="AP164" s="46"/>
      <c r="AQ164" s="47"/>
      <c r="AR164" s="48"/>
      <c r="AS164" s="45"/>
      <c r="AT164" s="46"/>
      <c r="AU164" s="46"/>
      <c r="AV164" s="46">
        <v>42.5</v>
      </c>
      <c r="AW164" s="46"/>
      <c r="AX164" s="47"/>
      <c r="AY164" s="45"/>
      <c r="AZ164" s="46"/>
      <c r="BA164" s="46"/>
      <c r="BB164" s="46"/>
      <c r="BC164" s="47"/>
      <c r="BD164" s="43">
        <f>AL164+AM164+AN164+AR164+AS164+AT164+AU164+AV164+AW164+AX164+AY164+AZ164+BA164+BB164+BC164</f>
        <v>42.5</v>
      </c>
      <c r="BF164" s="37" t="s">
        <v>22</v>
      </c>
      <c r="BG164" s="53"/>
      <c r="BH164" s="46"/>
      <c r="BI164" s="47"/>
      <c r="BJ164" s="48"/>
      <c r="BK164" s="45"/>
      <c r="BL164" s="46"/>
      <c r="BM164" s="46"/>
      <c r="BN164" s="46"/>
      <c r="BO164" s="46"/>
      <c r="BP164" s="47"/>
      <c r="BQ164" s="45"/>
      <c r="BR164" s="46"/>
      <c r="BS164" s="46"/>
      <c r="BT164" s="46"/>
      <c r="BU164" s="47"/>
      <c r="BV164" s="43">
        <f t="shared" si="18"/>
        <v>0</v>
      </c>
    </row>
    <row r="165" spans="1:74" ht="15.75">
      <c r="A165" s="3" t="s">
        <v>23</v>
      </c>
      <c r="B165" s="45">
        <v>3.6</v>
      </c>
      <c r="C165" s="46">
        <v>6</v>
      </c>
      <c r="D165" s="47"/>
      <c r="E165" s="48"/>
      <c r="F165" s="45"/>
      <c r="G165" s="46"/>
      <c r="H165" s="46"/>
      <c r="I165" s="46"/>
      <c r="J165" s="46">
        <v>8</v>
      </c>
      <c r="K165" s="47"/>
      <c r="L165" s="45">
        <v>5.3</v>
      </c>
      <c r="M165" s="46"/>
      <c r="N165" s="46"/>
      <c r="O165" s="46"/>
      <c r="P165" s="47"/>
      <c r="Q165" s="43">
        <f t="shared" si="16"/>
        <v>22.900000000000002</v>
      </c>
      <c r="S165" s="37" t="s">
        <v>23</v>
      </c>
      <c r="T165" s="53">
        <v>3.8</v>
      </c>
      <c r="U165" s="46">
        <v>6</v>
      </c>
      <c r="V165" s="47"/>
      <c r="W165" s="48"/>
      <c r="X165" s="45"/>
      <c r="Y165" s="46"/>
      <c r="Z165" s="46"/>
      <c r="AA165" s="46">
        <v>8</v>
      </c>
      <c r="AB165" s="46"/>
      <c r="AC165" s="47"/>
      <c r="AD165" s="45">
        <v>8</v>
      </c>
      <c r="AE165" s="46"/>
      <c r="AF165" s="46"/>
      <c r="AG165" s="46"/>
      <c r="AH165" s="47"/>
      <c r="AI165" s="43">
        <f t="shared" si="17"/>
        <v>25.8</v>
      </c>
      <c r="AK165" s="37" t="s">
        <v>23</v>
      </c>
      <c r="AL165" s="53">
        <v>3.6</v>
      </c>
      <c r="AM165" s="46">
        <v>6</v>
      </c>
      <c r="AN165" s="47"/>
      <c r="AO165" s="53"/>
      <c r="AP165" s="46"/>
      <c r="AQ165" s="47"/>
      <c r="AR165" s="48"/>
      <c r="AS165" s="45"/>
      <c r="AT165" s="46"/>
      <c r="AU165" s="46"/>
      <c r="AV165" s="46"/>
      <c r="AW165" s="46">
        <v>8</v>
      </c>
      <c r="AX165" s="47"/>
      <c r="AY165" s="45">
        <v>8</v>
      </c>
      <c r="AZ165" s="46">
        <v>6</v>
      </c>
      <c r="BA165" s="46"/>
      <c r="BB165" s="46"/>
      <c r="BC165" s="47"/>
      <c r="BD165" s="43">
        <f>AL165+AM165+AN165+AR165+AS165+AT165+AU165+AV165+AW165+AX165+AY165+AZ165+BA165+BB165+BC165+AO165+AP165</f>
        <v>31.6</v>
      </c>
      <c r="BF165" s="37" t="s">
        <v>23</v>
      </c>
      <c r="BG165" s="53">
        <v>3</v>
      </c>
      <c r="BH165" s="46">
        <v>6</v>
      </c>
      <c r="BI165" s="47"/>
      <c r="BJ165" s="48"/>
      <c r="BK165" s="45"/>
      <c r="BL165" s="46"/>
      <c r="BM165" s="46"/>
      <c r="BN165" s="46"/>
      <c r="BO165" s="46">
        <v>8</v>
      </c>
      <c r="BP165" s="47"/>
      <c r="BQ165" s="45">
        <v>4</v>
      </c>
      <c r="BR165" s="46"/>
      <c r="BS165" s="46"/>
      <c r="BT165" s="46"/>
      <c r="BU165" s="47"/>
      <c r="BV165" s="43">
        <f t="shared" si="18"/>
        <v>21</v>
      </c>
    </row>
    <row r="166" spans="1:74" ht="15.75">
      <c r="A166" s="3" t="s">
        <v>24</v>
      </c>
      <c r="B166" s="45"/>
      <c r="C166" s="46"/>
      <c r="D166" s="47"/>
      <c r="E166" s="48"/>
      <c r="F166" s="45"/>
      <c r="G166" s="46"/>
      <c r="H166" s="46"/>
      <c r="I166" s="46"/>
      <c r="J166" s="46"/>
      <c r="K166" s="47"/>
      <c r="L166" s="45"/>
      <c r="M166" s="46"/>
      <c r="N166" s="46"/>
      <c r="O166" s="46"/>
      <c r="P166" s="47"/>
      <c r="Q166" s="43">
        <f t="shared" si="16"/>
        <v>0</v>
      </c>
      <c r="S166" s="37" t="s">
        <v>24</v>
      </c>
      <c r="T166" s="53"/>
      <c r="U166" s="46"/>
      <c r="V166" s="47"/>
      <c r="W166" s="48"/>
      <c r="X166" s="45"/>
      <c r="Y166" s="46"/>
      <c r="Z166" s="46"/>
      <c r="AA166" s="46"/>
      <c r="AB166" s="46"/>
      <c r="AC166" s="47"/>
      <c r="AD166" s="45"/>
      <c r="AE166" s="46"/>
      <c r="AF166" s="46"/>
      <c r="AG166" s="46"/>
      <c r="AH166" s="47"/>
      <c r="AI166" s="43">
        <f t="shared" si="17"/>
        <v>0</v>
      </c>
      <c r="AK166" s="37" t="s">
        <v>24</v>
      </c>
      <c r="AL166" s="53"/>
      <c r="AM166" s="46"/>
      <c r="AN166" s="47"/>
      <c r="AO166" s="53"/>
      <c r="AP166" s="46"/>
      <c r="AQ166" s="47"/>
      <c r="AR166" s="48"/>
      <c r="AS166" s="45"/>
      <c r="AT166" s="46"/>
      <c r="AU166" s="46"/>
      <c r="AV166" s="46"/>
      <c r="AW166" s="46"/>
      <c r="AX166" s="47"/>
      <c r="AY166" s="45"/>
      <c r="AZ166" s="46"/>
      <c r="BA166" s="46"/>
      <c r="BB166" s="46"/>
      <c r="BC166" s="47"/>
      <c r="BD166" s="43">
        <f>AL166+AM166+AN166+AR166+AS166+AT166+AU166+AV166+AW166+AX166+AY166+AZ166+BA166+BB166+BC166</f>
        <v>0</v>
      </c>
      <c r="BF166" s="37" t="s">
        <v>24</v>
      </c>
      <c r="BG166" s="53"/>
      <c r="BH166" s="46"/>
      <c r="BI166" s="47"/>
      <c r="BJ166" s="48"/>
      <c r="BK166" s="45"/>
      <c r="BL166" s="46"/>
      <c r="BM166" s="46"/>
      <c r="BN166" s="46"/>
      <c r="BO166" s="46"/>
      <c r="BP166" s="47"/>
      <c r="BQ166" s="45"/>
      <c r="BR166" s="46"/>
      <c r="BS166" s="46"/>
      <c r="BT166" s="46"/>
      <c r="BU166" s="47"/>
      <c r="BV166" s="43">
        <f t="shared" si="18"/>
        <v>0</v>
      </c>
    </row>
    <row r="167" spans="1:74" ht="15.75">
      <c r="A167" s="3" t="s">
        <v>25</v>
      </c>
      <c r="B167" s="45"/>
      <c r="C167" s="46"/>
      <c r="D167" s="47"/>
      <c r="E167" s="48"/>
      <c r="F167" s="45"/>
      <c r="G167" s="46"/>
      <c r="H167" s="46"/>
      <c r="I167" s="46"/>
      <c r="J167" s="46"/>
      <c r="K167" s="47"/>
      <c r="L167" s="45"/>
      <c r="M167" s="46"/>
      <c r="N167" s="46"/>
      <c r="O167" s="46"/>
      <c r="P167" s="47"/>
      <c r="Q167" s="43">
        <f t="shared" si="16"/>
        <v>0</v>
      </c>
      <c r="S167" s="37" t="s">
        <v>25</v>
      </c>
      <c r="T167" s="53"/>
      <c r="U167" s="46"/>
      <c r="V167" s="47"/>
      <c r="W167" s="48"/>
      <c r="X167" s="45"/>
      <c r="Y167" s="46"/>
      <c r="Z167" s="46"/>
      <c r="AA167" s="46"/>
      <c r="AB167" s="46"/>
      <c r="AC167" s="47"/>
      <c r="AD167" s="45"/>
      <c r="AE167" s="46"/>
      <c r="AF167" s="46"/>
      <c r="AG167" s="46"/>
      <c r="AH167" s="47"/>
      <c r="AI167" s="43">
        <f t="shared" si="17"/>
        <v>0</v>
      </c>
      <c r="AK167" s="37" t="s">
        <v>25</v>
      </c>
      <c r="AL167" s="53"/>
      <c r="AM167" s="46"/>
      <c r="AN167" s="47"/>
      <c r="AO167" s="53"/>
      <c r="AP167" s="46"/>
      <c r="AQ167" s="47"/>
      <c r="AR167" s="48"/>
      <c r="AS167" s="45"/>
      <c r="AT167" s="46"/>
      <c r="AU167" s="46"/>
      <c r="AV167" s="46"/>
      <c r="AW167" s="46"/>
      <c r="AX167" s="47"/>
      <c r="AY167" s="45"/>
      <c r="AZ167" s="46"/>
      <c r="BA167" s="46"/>
      <c r="BB167" s="46"/>
      <c r="BC167" s="47"/>
      <c r="BD167" s="43">
        <f>AL167+AM167+AN167+AR167+AS167+AT167+AU167+AV167+AW167+AX167+AY167+AZ167+BA167+BB167+BC167</f>
        <v>0</v>
      </c>
      <c r="BF167" s="37" t="s">
        <v>25</v>
      </c>
      <c r="BG167" s="53"/>
      <c r="BH167" s="46"/>
      <c r="BI167" s="47"/>
      <c r="BJ167" s="48"/>
      <c r="BK167" s="45"/>
      <c r="BL167" s="46"/>
      <c r="BM167" s="46"/>
      <c r="BN167" s="46"/>
      <c r="BO167" s="46"/>
      <c r="BP167" s="47"/>
      <c r="BQ167" s="45"/>
      <c r="BR167" s="46"/>
      <c r="BS167" s="46"/>
      <c r="BT167" s="46"/>
      <c r="BU167" s="47"/>
      <c r="BV167" s="43">
        <f t="shared" si="18"/>
        <v>0</v>
      </c>
    </row>
    <row r="168" spans="1:74" ht="15.75">
      <c r="A168" s="3" t="s">
        <v>26</v>
      </c>
      <c r="B168" s="45"/>
      <c r="C168" s="46">
        <v>8</v>
      </c>
      <c r="D168" s="47"/>
      <c r="E168" s="48">
        <v>100</v>
      </c>
      <c r="F168" s="45"/>
      <c r="G168" s="46"/>
      <c r="H168" s="46"/>
      <c r="I168" s="46"/>
      <c r="J168" s="46">
        <v>41</v>
      </c>
      <c r="K168" s="47"/>
      <c r="L168" s="45"/>
      <c r="M168" s="46"/>
      <c r="N168" s="46"/>
      <c r="O168" s="46"/>
      <c r="P168" s="47"/>
      <c r="Q168" s="43">
        <f t="shared" si="16"/>
        <v>149</v>
      </c>
      <c r="S168" s="37" t="s">
        <v>26</v>
      </c>
      <c r="T168" s="53"/>
      <c r="U168" s="46"/>
      <c r="V168" s="47"/>
      <c r="W168" s="48">
        <v>100</v>
      </c>
      <c r="X168" s="45"/>
      <c r="Y168" s="46"/>
      <c r="Z168" s="46"/>
      <c r="AA168" s="46">
        <v>41</v>
      </c>
      <c r="AB168" s="46"/>
      <c r="AC168" s="47"/>
      <c r="AD168" s="45">
        <v>38</v>
      </c>
      <c r="AE168" s="46"/>
      <c r="AF168" s="46"/>
      <c r="AG168" s="46"/>
      <c r="AH168" s="47"/>
      <c r="AI168" s="43">
        <f t="shared" si="17"/>
        <v>179</v>
      </c>
      <c r="AK168" s="37" t="s">
        <v>26</v>
      </c>
      <c r="AL168" s="53"/>
      <c r="AM168" s="46"/>
      <c r="AN168" s="47"/>
      <c r="AO168" s="53"/>
      <c r="AP168" s="46"/>
      <c r="AQ168" s="47"/>
      <c r="AR168" s="48">
        <v>100</v>
      </c>
      <c r="AS168" s="45"/>
      <c r="AT168" s="46"/>
      <c r="AU168" s="46"/>
      <c r="AV168" s="46"/>
      <c r="AW168" s="46">
        <v>41</v>
      </c>
      <c r="AX168" s="47"/>
      <c r="AY168" s="45"/>
      <c r="AZ168" s="46"/>
      <c r="BA168" s="46"/>
      <c r="BB168" s="46"/>
      <c r="BC168" s="47"/>
      <c r="BD168" s="43">
        <f>AL168+AM168+AN168+AR168+AS168+AT168+AU168+AV168+AW168+AX168+AY168+AZ168+BA168+BB168+BC168</f>
        <v>141</v>
      </c>
      <c r="BF168" s="37" t="s">
        <v>26</v>
      </c>
      <c r="BG168" s="53"/>
      <c r="BH168" s="46"/>
      <c r="BI168" s="47"/>
      <c r="BJ168" s="48">
        <v>100</v>
      </c>
      <c r="BK168" s="45"/>
      <c r="BL168" s="46"/>
      <c r="BM168" s="46"/>
      <c r="BN168" s="46"/>
      <c r="BO168" s="46">
        <v>41</v>
      </c>
      <c r="BP168" s="47"/>
      <c r="BQ168" s="45"/>
      <c r="BR168" s="46"/>
      <c r="BS168" s="46"/>
      <c r="BT168" s="46"/>
      <c r="BU168" s="47"/>
      <c r="BV168" s="43">
        <f t="shared" si="18"/>
        <v>141</v>
      </c>
    </row>
    <row r="169" spans="1:74" ht="15.75">
      <c r="A169" s="3" t="s">
        <v>27</v>
      </c>
      <c r="B169" s="45"/>
      <c r="C169" s="46"/>
      <c r="D169" s="47"/>
      <c r="E169" s="48"/>
      <c r="F169" s="45"/>
      <c r="G169" s="46">
        <v>36</v>
      </c>
      <c r="H169" s="46"/>
      <c r="I169" s="46"/>
      <c r="J169" s="46"/>
      <c r="K169" s="47"/>
      <c r="L169" s="45"/>
      <c r="M169" s="46"/>
      <c r="N169" s="46"/>
      <c r="O169" s="46"/>
      <c r="P169" s="47"/>
      <c r="Q169" s="43">
        <f t="shared" si="16"/>
        <v>36</v>
      </c>
      <c r="S169" s="37" t="s">
        <v>27</v>
      </c>
      <c r="T169" s="53"/>
      <c r="U169" s="46"/>
      <c r="V169" s="47"/>
      <c r="W169" s="48"/>
      <c r="X169" s="45"/>
      <c r="Y169" s="46">
        <v>72</v>
      </c>
      <c r="Z169" s="46"/>
      <c r="AA169" s="46"/>
      <c r="AB169" s="46"/>
      <c r="AC169" s="47"/>
      <c r="AD169" s="45"/>
      <c r="AE169" s="46"/>
      <c r="AF169" s="46"/>
      <c r="AG169" s="46"/>
      <c r="AH169" s="47"/>
      <c r="AI169" s="43">
        <f t="shared" si="17"/>
        <v>72</v>
      </c>
      <c r="AK169" s="37" t="s">
        <v>27</v>
      </c>
      <c r="AL169" s="53"/>
      <c r="AM169" s="46"/>
      <c r="AN169" s="47"/>
      <c r="AO169" s="53"/>
      <c r="AP169" s="46"/>
      <c r="AQ169" s="47"/>
      <c r="AR169" s="48"/>
      <c r="AS169" s="45"/>
      <c r="AT169" s="46">
        <v>72</v>
      </c>
      <c r="AU169" s="46"/>
      <c r="AV169" s="46"/>
      <c r="AW169" s="46"/>
      <c r="AX169" s="47"/>
      <c r="AY169" s="45"/>
      <c r="AZ169" s="46"/>
      <c r="BA169" s="46"/>
      <c r="BB169" s="46"/>
      <c r="BC169" s="47"/>
      <c r="BD169" s="43">
        <f>AL169+AM169+AN169+AR169+AS169+AT169+AU169+AV169+AW169+AX169+AY169+AZ169+BA169+BB169+BC169</f>
        <v>72</v>
      </c>
      <c r="BF169" s="37" t="s">
        <v>27</v>
      </c>
      <c r="BG169" s="53"/>
      <c r="BH169" s="46"/>
      <c r="BI169" s="47"/>
      <c r="BJ169" s="48"/>
      <c r="BK169" s="45"/>
      <c r="BL169" s="46">
        <v>48</v>
      </c>
      <c r="BM169" s="46"/>
      <c r="BN169" s="46">
        <v>146.6</v>
      </c>
      <c r="BO169" s="46"/>
      <c r="BP169" s="47"/>
      <c r="BQ169" s="45"/>
      <c r="BR169" s="46"/>
      <c r="BS169" s="46"/>
      <c r="BT169" s="46"/>
      <c r="BU169" s="47"/>
      <c r="BV169" s="43">
        <f t="shared" si="18"/>
        <v>194.6</v>
      </c>
    </row>
    <row r="170" spans="1:74" ht="15.75">
      <c r="A170" s="3" t="s">
        <v>28</v>
      </c>
      <c r="B170" s="45"/>
      <c r="C170" s="46"/>
      <c r="D170" s="47"/>
      <c r="E170" s="48"/>
      <c r="F170" s="45">
        <v>64</v>
      </c>
      <c r="G170" s="46">
        <v>26</v>
      </c>
      <c r="H170" s="46">
        <v>9.1</v>
      </c>
      <c r="I170" s="46"/>
      <c r="J170" s="46"/>
      <c r="K170" s="47"/>
      <c r="L170" s="45"/>
      <c r="M170" s="46"/>
      <c r="N170" s="46"/>
      <c r="O170" s="46"/>
      <c r="P170" s="47"/>
      <c r="Q170" s="43">
        <f t="shared" si="16"/>
        <v>99.1</v>
      </c>
      <c r="S170" s="37" t="s">
        <v>28</v>
      </c>
      <c r="T170" s="53"/>
      <c r="U170" s="46"/>
      <c r="V170" s="47"/>
      <c r="W170" s="48"/>
      <c r="X170" s="45">
        <v>64</v>
      </c>
      <c r="Y170" s="46">
        <v>18</v>
      </c>
      <c r="Z170" s="46">
        <v>232.8</v>
      </c>
      <c r="AA170" s="46"/>
      <c r="AB170" s="46"/>
      <c r="AC170" s="47"/>
      <c r="AD170" s="45"/>
      <c r="AE170" s="46"/>
      <c r="AF170" s="46"/>
      <c r="AG170" s="46"/>
      <c r="AH170" s="47"/>
      <c r="AI170" s="43">
        <f t="shared" si="17"/>
        <v>314.8</v>
      </c>
      <c r="AK170" s="37" t="s">
        <v>28</v>
      </c>
      <c r="AL170" s="53"/>
      <c r="AM170" s="46"/>
      <c r="AN170" s="47"/>
      <c r="AO170" s="53"/>
      <c r="AP170" s="46"/>
      <c r="AQ170" s="47"/>
      <c r="AR170" s="48"/>
      <c r="AS170" s="45">
        <v>64</v>
      </c>
      <c r="AT170" s="46">
        <v>29.6</v>
      </c>
      <c r="AU170" s="46">
        <v>9.1</v>
      </c>
      <c r="AV170" s="46"/>
      <c r="AW170" s="46"/>
      <c r="AX170" s="47"/>
      <c r="AY170" s="45"/>
      <c r="AZ170" s="46"/>
      <c r="BA170" s="46"/>
      <c r="BB170" s="46"/>
      <c r="BC170" s="47"/>
      <c r="BD170" s="43">
        <f>AL170+AM170+AN170+AR170+AS170+AT170+AU170+AV170+AW170+AX170+AY170+AZ170+BA170+BB170+BC170</f>
        <v>102.69999999999999</v>
      </c>
      <c r="BF170" s="37" t="s">
        <v>28</v>
      </c>
      <c r="BG170" s="53"/>
      <c r="BH170" s="46"/>
      <c r="BI170" s="47"/>
      <c r="BJ170" s="48"/>
      <c r="BK170" s="45">
        <v>64</v>
      </c>
      <c r="BL170" s="46">
        <v>84</v>
      </c>
      <c r="BM170" s="46">
        <v>29.5</v>
      </c>
      <c r="BN170" s="46"/>
      <c r="BO170" s="46"/>
      <c r="BP170" s="47"/>
      <c r="BQ170" s="45"/>
      <c r="BR170" s="46"/>
      <c r="BS170" s="46"/>
      <c r="BT170" s="46"/>
      <c r="BU170" s="47"/>
      <c r="BV170" s="43">
        <f t="shared" si="18"/>
        <v>177.5</v>
      </c>
    </row>
    <row r="171" spans="1:74" ht="15.75">
      <c r="A171" s="3" t="s">
        <v>29</v>
      </c>
      <c r="B171" s="45"/>
      <c r="C171" s="46"/>
      <c r="D171" s="47">
        <v>40</v>
      </c>
      <c r="E171" s="48"/>
      <c r="F171" s="45"/>
      <c r="G171" s="46"/>
      <c r="H171" s="46"/>
      <c r="I171" s="46"/>
      <c r="J171" s="46"/>
      <c r="K171" s="47"/>
      <c r="L171" s="45"/>
      <c r="M171" s="46"/>
      <c r="N171" s="46"/>
      <c r="O171" s="46"/>
      <c r="P171" s="47"/>
      <c r="Q171" s="43">
        <f t="shared" si="16"/>
        <v>40</v>
      </c>
      <c r="S171" s="37" t="s">
        <v>29</v>
      </c>
      <c r="T171" s="53"/>
      <c r="U171" s="46"/>
      <c r="V171" s="47">
        <v>40</v>
      </c>
      <c r="W171" s="48"/>
      <c r="X171" s="45"/>
      <c r="Y171" s="46"/>
      <c r="Z171" s="46"/>
      <c r="AA171" s="46"/>
      <c r="AB171" s="46"/>
      <c r="AC171" s="47"/>
      <c r="AD171" s="45">
        <v>4</v>
      </c>
      <c r="AE171" s="46"/>
      <c r="AF171" s="46"/>
      <c r="AG171" s="46"/>
      <c r="AH171" s="47"/>
      <c r="AI171" s="43">
        <f t="shared" si="17"/>
        <v>44</v>
      </c>
      <c r="AK171" s="37" t="s">
        <v>29</v>
      </c>
      <c r="AL171" s="53"/>
      <c r="AM171" s="46"/>
      <c r="AN171" s="47"/>
      <c r="AO171" s="53"/>
      <c r="AP171" s="46"/>
      <c r="AQ171" s="47"/>
      <c r="AR171" s="48"/>
      <c r="AS171" s="45"/>
      <c r="AT171" s="46"/>
      <c r="AU171" s="46"/>
      <c r="AV171" s="46"/>
      <c r="AW171" s="46"/>
      <c r="AX171" s="47"/>
      <c r="AY171" s="45">
        <v>4.0999999999999996</v>
      </c>
      <c r="AZ171" s="46"/>
      <c r="BA171" s="46">
        <v>40</v>
      </c>
      <c r="BB171" s="46"/>
      <c r="BC171" s="47"/>
      <c r="BD171" s="43">
        <f>AL171+AM171+AN171+AR171+AS171+AT171+AU171+AV171+AW171+AX171+AY171+AZ171+BA171+BB171+BC171+AQ171</f>
        <v>44.1</v>
      </c>
      <c r="BF171" s="37" t="s">
        <v>29</v>
      </c>
      <c r="BG171" s="53"/>
      <c r="BH171" s="46"/>
      <c r="BI171" s="47">
        <v>40</v>
      </c>
      <c r="BJ171" s="48"/>
      <c r="BK171" s="45"/>
      <c r="BL171" s="46"/>
      <c r="BM171" s="46"/>
      <c r="BN171" s="46"/>
      <c r="BO171" s="46"/>
      <c r="BP171" s="47"/>
      <c r="BQ171" s="45"/>
      <c r="BR171" s="46"/>
      <c r="BS171" s="46">
        <v>40</v>
      </c>
      <c r="BT171" s="46"/>
      <c r="BU171" s="47"/>
      <c r="BV171" s="43">
        <f t="shared" si="18"/>
        <v>80</v>
      </c>
    </row>
    <row r="172" spans="1:74" ht="15.75">
      <c r="A172" s="3" t="s">
        <v>30</v>
      </c>
      <c r="B172" s="45"/>
      <c r="C172" s="46"/>
      <c r="D172" s="47"/>
      <c r="E172" s="48"/>
      <c r="F172" s="45"/>
      <c r="G172" s="46"/>
      <c r="H172" s="46"/>
      <c r="I172" s="46"/>
      <c r="J172" s="46"/>
      <c r="K172" s="47">
        <v>40</v>
      </c>
      <c r="L172" s="45"/>
      <c r="M172" s="46"/>
      <c r="N172" s="46"/>
      <c r="O172" s="46"/>
      <c r="P172" s="47"/>
      <c r="Q172" s="43">
        <f t="shared" si="16"/>
        <v>40</v>
      </c>
      <c r="S172" s="37" t="s">
        <v>30</v>
      </c>
      <c r="T172" s="53"/>
      <c r="U172" s="46"/>
      <c r="V172" s="47"/>
      <c r="W172" s="48"/>
      <c r="X172" s="45"/>
      <c r="Y172" s="46"/>
      <c r="Z172" s="46"/>
      <c r="AA172" s="46"/>
      <c r="AB172" s="46">
        <v>40</v>
      </c>
      <c r="AC172" s="47"/>
      <c r="AD172" s="45"/>
      <c r="AE172" s="46"/>
      <c r="AF172" s="46"/>
      <c r="AG172" s="46"/>
      <c r="AH172" s="47"/>
      <c r="AI172" s="43">
        <f t="shared" si="17"/>
        <v>40</v>
      </c>
      <c r="AK172" s="37" t="s">
        <v>30</v>
      </c>
      <c r="AL172" s="53"/>
      <c r="AM172" s="46"/>
      <c r="AN172" s="47">
        <v>40</v>
      </c>
      <c r="AO172" s="53"/>
      <c r="AP172" s="46">
        <v>40</v>
      </c>
      <c r="AQ172" s="47"/>
      <c r="AR172" s="48"/>
      <c r="AS172" s="45"/>
      <c r="AT172" s="46"/>
      <c r="AU172" s="46"/>
      <c r="AV172" s="46"/>
      <c r="AW172" s="46"/>
      <c r="AX172" s="47">
        <v>40</v>
      </c>
      <c r="AY172" s="45"/>
      <c r="AZ172" s="46"/>
      <c r="BA172" s="46"/>
      <c r="BB172" s="46"/>
      <c r="BC172" s="47"/>
      <c r="BD172" s="43">
        <f>AL172+AM172+AN172+AR172+AS172+AT172+AU172+AV172+AW172+AX172+AY172+AZ172+BA172+BB172+BC172</f>
        <v>80</v>
      </c>
      <c r="BF172" s="37" t="s">
        <v>30</v>
      </c>
      <c r="BG172" s="53"/>
      <c r="BH172" s="46"/>
      <c r="BI172" s="47"/>
      <c r="BJ172" s="48"/>
      <c r="BK172" s="45"/>
      <c r="BL172" s="46"/>
      <c r="BM172" s="46"/>
      <c r="BN172" s="46"/>
      <c r="BO172" s="46"/>
      <c r="BP172" s="47">
        <v>40</v>
      </c>
      <c r="BQ172" s="45"/>
      <c r="BR172" s="46"/>
      <c r="BS172" s="46"/>
      <c r="BT172" s="46"/>
      <c r="BU172" s="47"/>
      <c r="BV172" s="43">
        <f t="shared" si="18"/>
        <v>40</v>
      </c>
    </row>
    <row r="173" spans="1:74" ht="15.75">
      <c r="A173" s="3" t="s">
        <v>16</v>
      </c>
      <c r="B173" s="45"/>
      <c r="C173" s="46"/>
      <c r="D173" s="47"/>
      <c r="E173" s="48"/>
      <c r="F173" s="45"/>
      <c r="G173" s="46"/>
      <c r="H173" s="46"/>
      <c r="I173" s="46"/>
      <c r="J173" s="46"/>
      <c r="K173" s="47"/>
      <c r="L173" s="45"/>
      <c r="M173" s="46"/>
      <c r="N173" s="46"/>
      <c r="O173" s="46"/>
      <c r="P173" s="47"/>
      <c r="Q173" s="43">
        <f t="shared" si="16"/>
        <v>0</v>
      </c>
      <c r="S173" s="37" t="s">
        <v>16</v>
      </c>
      <c r="T173" s="53"/>
      <c r="U173" s="46"/>
      <c r="V173" s="47"/>
      <c r="W173" s="48"/>
      <c r="X173" s="45"/>
      <c r="Y173" s="46"/>
      <c r="Z173" s="46"/>
      <c r="AA173" s="46"/>
      <c r="AB173" s="46"/>
      <c r="AC173" s="47"/>
      <c r="AD173" s="45"/>
      <c r="AE173" s="46"/>
      <c r="AF173" s="46"/>
      <c r="AG173" s="46"/>
      <c r="AH173" s="47"/>
      <c r="AI173" s="43">
        <f t="shared" si="17"/>
        <v>0</v>
      </c>
      <c r="AK173" s="37" t="s">
        <v>16</v>
      </c>
      <c r="AL173" s="53"/>
      <c r="AM173" s="46"/>
      <c r="AN173" s="47"/>
      <c r="AO173" s="53"/>
      <c r="AP173" s="46"/>
      <c r="AQ173" s="47"/>
      <c r="AR173" s="48"/>
      <c r="AS173" s="45"/>
      <c r="AT173" s="46"/>
      <c r="AU173" s="46"/>
      <c r="AV173" s="46"/>
      <c r="AW173" s="46"/>
      <c r="AX173" s="47"/>
      <c r="AY173" s="45"/>
      <c r="AZ173" s="46"/>
      <c r="BA173" s="46"/>
      <c r="BB173" s="46"/>
      <c r="BC173" s="47"/>
      <c r="BD173" s="43">
        <f>AL173+AM173+AN173+AR173+AS173+AT173+AU173+AV173+AW173+AX173+AY173+AZ173+BA173+BB173+BC173</f>
        <v>0</v>
      </c>
      <c r="BF173" s="37" t="s">
        <v>16</v>
      </c>
      <c r="BG173" s="53"/>
      <c r="BH173" s="46">
        <v>2</v>
      </c>
      <c r="BI173" s="47"/>
      <c r="BJ173" s="48"/>
      <c r="BK173" s="45"/>
      <c r="BL173" s="46"/>
      <c r="BM173" s="46"/>
      <c r="BN173" s="46"/>
      <c r="BO173" s="46"/>
      <c r="BP173" s="47"/>
      <c r="BQ173" s="45"/>
      <c r="BR173" s="46"/>
      <c r="BS173" s="46"/>
      <c r="BT173" s="46"/>
      <c r="BU173" s="47"/>
      <c r="BV173" s="43">
        <f t="shared" si="18"/>
        <v>2</v>
      </c>
    </row>
    <row r="174" spans="1:74" ht="15.75">
      <c r="A174" s="3" t="s">
        <v>17</v>
      </c>
      <c r="B174" s="45"/>
      <c r="C174" s="46"/>
      <c r="D174" s="47"/>
      <c r="E174" s="48"/>
      <c r="F174" s="45"/>
      <c r="G174" s="46"/>
      <c r="H174" s="46"/>
      <c r="I174" s="46"/>
      <c r="J174" s="46"/>
      <c r="K174" s="47"/>
      <c r="L174" s="45"/>
      <c r="M174" s="46"/>
      <c r="N174" s="46"/>
      <c r="O174" s="46"/>
      <c r="P174" s="47"/>
      <c r="Q174" s="43">
        <f t="shared" si="16"/>
        <v>0</v>
      </c>
      <c r="S174" s="37" t="s">
        <v>17</v>
      </c>
      <c r="T174" s="53"/>
      <c r="U174" s="46"/>
      <c r="V174" s="47"/>
      <c r="W174" s="48"/>
      <c r="X174" s="45"/>
      <c r="Y174" s="46"/>
      <c r="Z174" s="46"/>
      <c r="AA174" s="46"/>
      <c r="AB174" s="46"/>
      <c r="AC174" s="47"/>
      <c r="AD174" s="45"/>
      <c r="AE174" s="46"/>
      <c r="AF174" s="46"/>
      <c r="AG174" s="46"/>
      <c r="AH174" s="47"/>
      <c r="AI174" s="43">
        <f t="shared" si="17"/>
        <v>0</v>
      </c>
      <c r="AK174" s="37" t="s">
        <v>17</v>
      </c>
      <c r="AL174" s="53"/>
      <c r="AM174" s="46"/>
      <c r="AN174" s="47"/>
      <c r="AO174" s="53"/>
      <c r="AP174" s="46"/>
      <c r="AQ174" s="47"/>
      <c r="AR174" s="48"/>
      <c r="AS174" s="45"/>
      <c r="AT174" s="46"/>
      <c r="AU174" s="46"/>
      <c r="AV174" s="46"/>
      <c r="AW174" s="46"/>
      <c r="AX174" s="47"/>
      <c r="AY174" s="45"/>
      <c r="AZ174" s="46"/>
      <c r="BA174" s="46"/>
      <c r="BB174" s="46"/>
      <c r="BC174" s="47"/>
      <c r="BD174" s="43">
        <f>AL174+AM174+AN174+AR174+AS174+AT174+AU174+AV174+AW174+AX174+AY174+AZ174+BA174+BB174+BC174</f>
        <v>0</v>
      </c>
      <c r="BF174" s="37" t="s">
        <v>17</v>
      </c>
      <c r="BG174" s="53"/>
      <c r="BH174" s="46"/>
      <c r="BI174" s="47"/>
      <c r="BJ174" s="48"/>
      <c r="BK174" s="45"/>
      <c r="BL174" s="46"/>
      <c r="BM174" s="46"/>
      <c r="BN174" s="46"/>
      <c r="BO174" s="46"/>
      <c r="BP174" s="47"/>
      <c r="BQ174" s="45"/>
      <c r="BR174" s="46"/>
      <c r="BS174" s="46"/>
      <c r="BT174" s="46"/>
      <c r="BU174" s="47"/>
      <c r="BV174" s="43">
        <f t="shared" si="18"/>
        <v>0</v>
      </c>
    </row>
    <row r="175" spans="1:74" ht="15.75">
      <c r="A175" s="3" t="s">
        <v>31</v>
      </c>
      <c r="B175" s="45"/>
      <c r="C175" s="46"/>
      <c r="D175" s="47"/>
      <c r="E175" s="48"/>
      <c r="F175" s="45"/>
      <c r="G175" s="46"/>
      <c r="H175" s="46"/>
      <c r="I175" s="46"/>
      <c r="J175" s="46"/>
      <c r="K175" s="47"/>
      <c r="L175" s="45"/>
      <c r="M175" s="46"/>
      <c r="N175" s="46"/>
      <c r="O175" s="46"/>
      <c r="P175" s="47"/>
      <c r="Q175" s="43">
        <f t="shared" si="16"/>
        <v>0</v>
      </c>
      <c r="S175" s="37" t="s">
        <v>31</v>
      </c>
      <c r="T175" s="53"/>
      <c r="U175" s="46"/>
      <c r="V175" s="47"/>
      <c r="W175" s="48"/>
      <c r="X175" s="45"/>
      <c r="Y175" s="46"/>
      <c r="Z175" s="46"/>
      <c r="AA175" s="46"/>
      <c r="AB175" s="46"/>
      <c r="AC175" s="47"/>
      <c r="AD175" s="45"/>
      <c r="AE175" s="46"/>
      <c r="AF175" s="46"/>
      <c r="AG175" s="46"/>
      <c r="AH175" s="47"/>
      <c r="AI175" s="43">
        <f t="shared" si="17"/>
        <v>0</v>
      </c>
      <c r="AK175" s="37" t="s">
        <v>31</v>
      </c>
      <c r="AL175" s="53"/>
      <c r="AM175" s="46"/>
      <c r="AN175" s="47"/>
      <c r="AO175" s="53"/>
      <c r="AP175" s="46"/>
      <c r="AQ175" s="47"/>
      <c r="AR175" s="48"/>
      <c r="AS175" s="45"/>
      <c r="AT175" s="46"/>
      <c r="AU175" s="46"/>
      <c r="AV175" s="46"/>
      <c r="AW175" s="46"/>
      <c r="AX175" s="47"/>
      <c r="AY175" s="45"/>
      <c r="AZ175" s="46"/>
      <c r="BA175" s="46"/>
      <c r="BB175" s="46"/>
      <c r="BC175" s="47"/>
      <c r="BD175" s="43">
        <f>AL175+AM175+AN175+AR175+AS175+AT175+AU175+AV175+AW175+AX175+AY175+AZ175+BA175+BB175+BC175</f>
        <v>0</v>
      </c>
      <c r="BF175" s="37" t="s">
        <v>184</v>
      </c>
      <c r="BG175" s="53"/>
      <c r="BH175" s="46"/>
      <c r="BI175" s="47"/>
      <c r="BJ175" s="48"/>
      <c r="BK175" s="45"/>
      <c r="BL175" s="46"/>
      <c r="BM175" s="46"/>
      <c r="BN175" s="46"/>
      <c r="BO175" s="46"/>
      <c r="BP175" s="47"/>
      <c r="BQ175" s="45"/>
      <c r="BR175" s="46">
        <v>7.5</v>
      </c>
      <c r="BS175" s="46"/>
      <c r="BT175" s="46"/>
      <c r="BU175" s="47"/>
      <c r="BV175" s="43">
        <f t="shared" si="18"/>
        <v>7.5</v>
      </c>
    </row>
    <row r="176" spans="1:74" ht="15.75">
      <c r="A176" s="3" t="s">
        <v>15</v>
      </c>
      <c r="B176" s="45"/>
      <c r="C176" s="46">
        <v>0.6</v>
      </c>
      <c r="D176" s="47"/>
      <c r="E176" s="48"/>
      <c r="F176" s="45"/>
      <c r="G176" s="46"/>
      <c r="H176" s="46"/>
      <c r="I176" s="46"/>
      <c r="J176" s="46"/>
      <c r="K176" s="47"/>
      <c r="L176" s="45"/>
      <c r="M176" s="46"/>
      <c r="N176" s="46"/>
      <c r="O176" s="46"/>
      <c r="P176" s="47"/>
      <c r="Q176" s="43">
        <f t="shared" si="16"/>
        <v>0.6</v>
      </c>
      <c r="S176" s="37" t="s">
        <v>15</v>
      </c>
      <c r="T176" s="53"/>
      <c r="U176" s="46">
        <v>0.6</v>
      </c>
      <c r="V176" s="47"/>
      <c r="W176" s="48"/>
      <c r="X176" s="45"/>
      <c r="Y176" s="46"/>
      <c r="Z176" s="46"/>
      <c r="AA176" s="46"/>
      <c r="AB176" s="46"/>
      <c r="AC176" s="47"/>
      <c r="AD176" s="45"/>
      <c r="AE176" s="46"/>
      <c r="AF176" s="46"/>
      <c r="AG176" s="46"/>
      <c r="AH176" s="47"/>
      <c r="AI176" s="43">
        <f t="shared" si="17"/>
        <v>0.6</v>
      </c>
      <c r="AK176" s="37" t="s">
        <v>15</v>
      </c>
      <c r="AL176" s="53"/>
      <c r="AM176" s="46">
        <v>0.6</v>
      </c>
      <c r="AN176" s="47"/>
      <c r="AO176" s="53"/>
      <c r="AP176" s="46"/>
      <c r="AQ176" s="47"/>
      <c r="AR176" s="48"/>
      <c r="AS176" s="45"/>
      <c r="AT176" s="46"/>
      <c r="AU176" s="46"/>
      <c r="AV176" s="46"/>
      <c r="AW176" s="46"/>
      <c r="AX176" s="47"/>
      <c r="AY176" s="45"/>
      <c r="AZ176" s="46">
        <v>0.6</v>
      </c>
      <c r="BA176" s="46"/>
      <c r="BB176" s="46"/>
      <c r="BC176" s="47"/>
      <c r="BD176" s="43">
        <f>AL176+AM176+AN176+AR176+AS176+AT176+AU176+AV176+AW176+AX176+AY176+AZ176+BA176+BB176+BC176+AP176</f>
        <v>1.2</v>
      </c>
      <c r="BF176" s="37" t="s">
        <v>15</v>
      </c>
      <c r="BG176" s="53"/>
      <c r="BH176" s="46"/>
      <c r="BI176" s="47"/>
      <c r="BJ176" s="48"/>
      <c r="BK176" s="45"/>
      <c r="BL176" s="46"/>
      <c r="BM176" s="46"/>
      <c r="BN176" s="46"/>
      <c r="BO176" s="46"/>
      <c r="BP176" s="47"/>
      <c r="BQ176" s="45"/>
      <c r="BR176" s="46"/>
      <c r="BS176" s="46"/>
      <c r="BT176" s="46"/>
      <c r="BU176" s="47"/>
      <c r="BV176" s="43">
        <f t="shared" si="18"/>
        <v>0</v>
      </c>
    </row>
    <row r="177" spans="1:74" ht="15.75">
      <c r="A177" s="3" t="s">
        <v>32</v>
      </c>
      <c r="B177" s="45"/>
      <c r="C177" s="46"/>
      <c r="D177" s="47"/>
      <c r="E177" s="48"/>
      <c r="F177" s="45"/>
      <c r="G177" s="46"/>
      <c r="H177" s="46"/>
      <c r="I177" s="46"/>
      <c r="J177" s="46"/>
      <c r="K177" s="47"/>
      <c r="L177" s="45"/>
      <c r="M177" s="46"/>
      <c r="N177" s="46"/>
      <c r="O177" s="46"/>
      <c r="P177" s="47"/>
      <c r="Q177" s="43">
        <f t="shared" si="16"/>
        <v>0</v>
      </c>
      <c r="S177" s="37" t="s">
        <v>32</v>
      </c>
      <c r="T177" s="53"/>
      <c r="U177" s="46"/>
      <c r="V177" s="47"/>
      <c r="W177" s="48"/>
      <c r="X177" s="45"/>
      <c r="Y177" s="46"/>
      <c r="Z177" s="46"/>
      <c r="AA177" s="46"/>
      <c r="AB177" s="46"/>
      <c r="AC177" s="47"/>
      <c r="AD177" s="45"/>
      <c r="AE177" s="46"/>
      <c r="AF177" s="46">
        <v>30</v>
      </c>
      <c r="AG177" s="46"/>
      <c r="AH177" s="47"/>
      <c r="AI177" s="43">
        <f t="shared" si="17"/>
        <v>30</v>
      </c>
      <c r="AK177" s="37" t="s">
        <v>32</v>
      </c>
      <c r="AL177" s="53"/>
      <c r="AM177" s="46"/>
      <c r="AN177" s="47"/>
      <c r="AO177" s="53"/>
      <c r="AP177" s="46"/>
      <c r="AQ177" s="47"/>
      <c r="AR177" s="48"/>
      <c r="AS177" s="45"/>
      <c r="AT177" s="46"/>
      <c r="AU177" s="46"/>
      <c r="AV177" s="46"/>
      <c r="AW177" s="46"/>
      <c r="AX177" s="47"/>
      <c r="AY177" s="45"/>
      <c r="AZ177" s="46"/>
      <c r="BA177" s="46"/>
      <c r="BB177" s="46"/>
      <c r="BC177" s="47"/>
      <c r="BD177" s="43">
        <f>AL177+AM177+AN177+AR177+AS177+AT177+AU177+AV177+AW177+AX177+AY177+AZ177+BA177+BB177+BC177</f>
        <v>0</v>
      </c>
      <c r="BF177" s="37" t="s">
        <v>32</v>
      </c>
      <c r="BG177" s="53"/>
      <c r="BH177" s="46"/>
      <c r="BI177" s="47"/>
      <c r="BJ177" s="48"/>
      <c r="BK177" s="45"/>
      <c r="BL177" s="46"/>
      <c r="BM177" s="46"/>
      <c r="BN177" s="46"/>
      <c r="BO177" s="46"/>
      <c r="BP177" s="47"/>
      <c r="BQ177" s="45"/>
      <c r="BR177" s="46"/>
      <c r="BS177" s="46"/>
      <c r="BT177" s="46"/>
      <c r="BU177" s="47"/>
      <c r="BV177" s="43">
        <f t="shared" si="18"/>
        <v>0</v>
      </c>
    </row>
    <row r="178" spans="1:74" ht="15.75">
      <c r="A178" s="31" t="s">
        <v>33</v>
      </c>
      <c r="B178" s="45"/>
      <c r="C178" s="46"/>
      <c r="D178" s="47"/>
      <c r="E178" s="48"/>
      <c r="F178" s="45"/>
      <c r="G178" s="46"/>
      <c r="H178" s="46"/>
      <c r="I178" s="46"/>
      <c r="J178" s="46"/>
      <c r="K178" s="47"/>
      <c r="L178" s="45"/>
      <c r="M178" s="46"/>
      <c r="N178" s="46"/>
      <c r="O178" s="46"/>
      <c r="P178" s="47"/>
      <c r="Q178" s="43">
        <f t="shared" si="16"/>
        <v>0</v>
      </c>
      <c r="S178" s="39" t="s">
        <v>33</v>
      </c>
      <c r="T178" s="53"/>
      <c r="U178" s="46"/>
      <c r="V178" s="47"/>
      <c r="W178" s="48"/>
      <c r="X178" s="45"/>
      <c r="Y178" s="46"/>
      <c r="Z178" s="46"/>
      <c r="AA178" s="46"/>
      <c r="AB178" s="46"/>
      <c r="AC178" s="47"/>
      <c r="AD178" s="45"/>
      <c r="AE178" s="46"/>
      <c r="AF178" s="46"/>
      <c r="AG178" s="46"/>
      <c r="AH178" s="47"/>
      <c r="AI178" s="43">
        <f t="shared" si="17"/>
        <v>0</v>
      </c>
      <c r="AK178" s="39" t="s">
        <v>33</v>
      </c>
      <c r="AL178" s="53"/>
      <c r="AM178" s="46"/>
      <c r="AN178" s="47"/>
      <c r="AO178" s="53"/>
      <c r="AP178" s="46"/>
      <c r="AQ178" s="47"/>
      <c r="AR178" s="48"/>
      <c r="AS178" s="45"/>
      <c r="AT178" s="46"/>
      <c r="AU178" s="46"/>
      <c r="AV178" s="46"/>
      <c r="AW178" s="46"/>
      <c r="AX178" s="47"/>
      <c r="AY178" s="45"/>
      <c r="AZ178" s="46"/>
      <c r="BA178" s="46"/>
      <c r="BB178" s="46"/>
      <c r="BC178" s="47"/>
      <c r="BD178" s="43">
        <f>AL178+AM178+AN178+AR178+AS178+AT178+AU178+AV178+AW178+AX178+AY178+AZ178+BA178+BB178+BC178</f>
        <v>0</v>
      </c>
      <c r="BF178" s="39" t="s">
        <v>33</v>
      </c>
      <c r="BG178" s="53"/>
      <c r="BH178" s="46"/>
      <c r="BI178" s="47"/>
      <c r="BJ178" s="48"/>
      <c r="BK178" s="45"/>
      <c r="BL178" s="46"/>
      <c r="BM178" s="46"/>
      <c r="BN178" s="46"/>
      <c r="BO178" s="46"/>
      <c r="BP178" s="47"/>
      <c r="BQ178" s="45"/>
      <c r="BR178" s="46"/>
      <c r="BS178" s="46"/>
      <c r="BT178" s="46"/>
      <c r="BU178" s="47"/>
      <c r="BV178" s="43">
        <f t="shared" si="18"/>
        <v>0</v>
      </c>
    </row>
    <row r="179" spans="1:74" ht="16.5" thickBot="1">
      <c r="A179" s="31" t="s">
        <v>34</v>
      </c>
      <c r="B179" s="49"/>
      <c r="C179" s="50"/>
      <c r="D179" s="51"/>
      <c r="E179" s="52"/>
      <c r="F179" s="49"/>
      <c r="G179" s="50"/>
      <c r="H179" s="50"/>
      <c r="I179" s="50"/>
      <c r="J179" s="50"/>
      <c r="K179" s="51"/>
      <c r="L179" s="49">
        <v>0.3</v>
      </c>
      <c r="M179" s="50"/>
      <c r="N179" s="50"/>
      <c r="O179" s="50"/>
      <c r="P179" s="51"/>
      <c r="Q179" s="43">
        <f t="shared" si="16"/>
        <v>0.3</v>
      </c>
      <c r="S179" s="40" t="s">
        <v>34</v>
      </c>
      <c r="T179" s="54"/>
      <c r="U179" s="50"/>
      <c r="V179" s="51"/>
      <c r="W179" s="52"/>
      <c r="X179" s="49"/>
      <c r="Y179" s="50"/>
      <c r="Z179" s="50"/>
      <c r="AA179" s="50"/>
      <c r="AB179" s="50"/>
      <c r="AC179" s="51"/>
      <c r="AD179" s="49"/>
      <c r="AE179" s="50"/>
      <c r="AF179" s="50"/>
      <c r="AG179" s="50"/>
      <c r="AH179" s="51"/>
      <c r="AI179" s="43">
        <f t="shared" si="17"/>
        <v>0</v>
      </c>
      <c r="AK179" s="40" t="s">
        <v>34</v>
      </c>
      <c r="AL179" s="54"/>
      <c r="AM179" s="50"/>
      <c r="AN179" s="51"/>
      <c r="AO179" s="54"/>
      <c r="AP179" s="50"/>
      <c r="AQ179" s="51"/>
      <c r="AR179" s="52"/>
      <c r="AS179" s="49"/>
      <c r="AT179" s="50"/>
      <c r="AU179" s="50"/>
      <c r="AV179" s="50"/>
      <c r="AW179" s="50"/>
      <c r="AX179" s="51"/>
      <c r="AY179" s="49"/>
      <c r="AZ179" s="50"/>
      <c r="BA179" s="50"/>
      <c r="BB179" s="50"/>
      <c r="BC179" s="51"/>
      <c r="BD179" s="43">
        <f>AL179+AM179+AN179+AR179+AS179+AT179+AU179+AV179+AW179+AX179+AY179+AZ179+BA179+BB179+BC179</f>
        <v>0</v>
      </c>
      <c r="BF179" s="40" t="s">
        <v>34</v>
      </c>
      <c r="BG179" s="54"/>
      <c r="BH179" s="50"/>
      <c r="BI179" s="51"/>
      <c r="BJ179" s="52"/>
      <c r="BK179" s="49"/>
      <c r="BL179" s="50"/>
      <c r="BM179" s="50"/>
      <c r="BN179" s="50"/>
      <c r="BO179" s="50"/>
      <c r="BP179" s="51"/>
      <c r="BQ179" s="49"/>
      <c r="BR179" s="50"/>
      <c r="BS179" s="50"/>
      <c r="BT179" s="50"/>
      <c r="BU179" s="51"/>
      <c r="BV179" s="43">
        <f t="shared" si="18"/>
        <v>0</v>
      </c>
    </row>
  </sheetData>
  <mergeCells count="403">
    <mergeCell ref="BJ146:BJ150"/>
    <mergeCell ref="BK146:BK150"/>
    <mergeCell ref="BL146:BL150"/>
    <mergeCell ref="BM146:BM150"/>
    <mergeCell ref="BN146:BN150"/>
    <mergeCell ref="BV74:BV78"/>
    <mergeCell ref="BV110:BV114"/>
    <mergeCell ref="BQ110:BQ114"/>
    <mergeCell ref="BU146:BU150"/>
    <mergeCell ref="BV146:BV150"/>
    <mergeCell ref="BO146:BO150"/>
    <mergeCell ref="BP146:BP150"/>
    <mergeCell ref="BQ146:BQ150"/>
    <mergeCell ref="BR146:BR150"/>
    <mergeCell ref="BS146:BS150"/>
    <mergeCell ref="BT146:BT150"/>
    <mergeCell ref="BK145:BP145"/>
    <mergeCell ref="BQ145:BU145"/>
    <mergeCell ref="BO110:BO114"/>
    <mergeCell ref="BP110:BP114"/>
    <mergeCell ref="BK109:BP109"/>
    <mergeCell ref="BQ109:BU109"/>
    <mergeCell ref="BT74:BT78"/>
    <mergeCell ref="BT110:BT114"/>
    <mergeCell ref="BK73:BP73"/>
    <mergeCell ref="BQ73:BU73"/>
    <mergeCell ref="BK74:BK78"/>
    <mergeCell ref="BL74:BL78"/>
    <mergeCell ref="BM74:BM78"/>
    <mergeCell ref="BN74:BN78"/>
    <mergeCell ref="BU74:BU78"/>
    <mergeCell ref="BG110:BG114"/>
    <mergeCell ref="BH110:BH114"/>
    <mergeCell ref="BI110:BI114"/>
    <mergeCell ref="BJ110:BJ114"/>
    <mergeCell ref="BO74:BO78"/>
    <mergeCell ref="BP74:BP78"/>
    <mergeCell ref="BQ74:BQ78"/>
    <mergeCell ref="BR74:BR78"/>
    <mergeCell ref="BS74:BS78"/>
    <mergeCell ref="BR110:BR114"/>
    <mergeCell ref="BS110:BS114"/>
    <mergeCell ref="BG74:BG78"/>
    <mergeCell ref="BH74:BH78"/>
    <mergeCell ref="BI74:BI78"/>
    <mergeCell ref="BJ74:BJ78"/>
    <mergeCell ref="BV2:BV6"/>
    <mergeCell ref="BF37:BF42"/>
    <mergeCell ref="BG37:BI37"/>
    <mergeCell ref="BK37:BP37"/>
    <mergeCell ref="BQ37:BU37"/>
    <mergeCell ref="BG38:BG42"/>
    <mergeCell ref="BH38:BH42"/>
    <mergeCell ref="BI38:BI42"/>
    <mergeCell ref="BJ38:BJ42"/>
    <mergeCell ref="BO2:BO6"/>
    <mergeCell ref="BP2:BP6"/>
    <mergeCell ref="BQ2:BQ6"/>
    <mergeCell ref="BR2:BR6"/>
    <mergeCell ref="BS2:BS6"/>
    <mergeCell ref="BT2:BT6"/>
    <mergeCell ref="BQ38:BQ42"/>
    <mergeCell ref="BR38:BR42"/>
    <mergeCell ref="BS38:BS42"/>
    <mergeCell ref="BT38:BT42"/>
    <mergeCell ref="BU38:BU42"/>
    <mergeCell ref="BV38:BV42"/>
    <mergeCell ref="BK38:BK42"/>
    <mergeCell ref="BL38:BL42"/>
    <mergeCell ref="BM38:BM42"/>
    <mergeCell ref="BI146:BI150"/>
    <mergeCell ref="AY145:BC145"/>
    <mergeCell ref="AY38:AY42"/>
    <mergeCell ref="AZ38:AZ42"/>
    <mergeCell ref="AY37:BC37"/>
    <mergeCell ref="BK1:BP1"/>
    <mergeCell ref="BQ1:BU1"/>
    <mergeCell ref="BG2:BG6"/>
    <mergeCell ref="BH2:BH6"/>
    <mergeCell ref="BI2:BI6"/>
    <mergeCell ref="BJ2:BJ6"/>
    <mergeCell ref="BK2:BK6"/>
    <mergeCell ref="BL2:BL6"/>
    <mergeCell ref="BM2:BM6"/>
    <mergeCell ref="BN2:BN6"/>
    <mergeCell ref="BU2:BU6"/>
    <mergeCell ref="BU110:BU114"/>
    <mergeCell ref="BK110:BK114"/>
    <mergeCell ref="BL110:BL114"/>
    <mergeCell ref="BM110:BM114"/>
    <mergeCell ref="BN110:BN114"/>
    <mergeCell ref="BN38:BN42"/>
    <mergeCell ref="BO38:BO42"/>
    <mergeCell ref="BP38:BP42"/>
    <mergeCell ref="BA146:BA150"/>
    <mergeCell ref="BB146:BB150"/>
    <mergeCell ref="BC146:BC150"/>
    <mergeCell ref="AY146:AY150"/>
    <mergeCell ref="AZ146:AZ150"/>
    <mergeCell ref="BF1:BF6"/>
    <mergeCell ref="BG1:BI1"/>
    <mergeCell ref="BF73:BF78"/>
    <mergeCell ref="BG73:BI73"/>
    <mergeCell ref="BF145:BF150"/>
    <mergeCell ref="BG145:BI145"/>
    <mergeCell ref="BC74:BC78"/>
    <mergeCell ref="BD74:BD78"/>
    <mergeCell ref="BA38:BA42"/>
    <mergeCell ref="BB38:BB42"/>
    <mergeCell ref="BC38:BC42"/>
    <mergeCell ref="BD38:BD42"/>
    <mergeCell ref="BD110:BD114"/>
    <mergeCell ref="BD146:BD150"/>
    <mergeCell ref="BD2:BD6"/>
    <mergeCell ref="BF109:BF114"/>
    <mergeCell ref="BG109:BI109"/>
    <mergeCell ref="BG146:BG150"/>
    <mergeCell ref="BH146:BH150"/>
    <mergeCell ref="AV110:AV114"/>
    <mergeCell ref="AW110:AW114"/>
    <mergeCell ref="AX110:AX114"/>
    <mergeCell ref="AU146:AU150"/>
    <mergeCell ref="AV146:AV150"/>
    <mergeCell ref="AW146:AW150"/>
    <mergeCell ref="AX146:AX150"/>
    <mergeCell ref="AK145:AK150"/>
    <mergeCell ref="AS145:AX145"/>
    <mergeCell ref="AL146:AL150"/>
    <mergeCell ref="AM146:AM150"/>
    <mergeCell ref="AN146:AN150"/>
    <mergeCell ref="AR146:AR150"/>
    <mergeCell ref="AS146:AS150"/>
    <mergeCell ref="AT146:AT150"/>
    <mergeCell ref="AO146:AO150"/>
    <mergeCell ref="AP146:AP150"/>
    <mergeCell ref="AQ146:AQ150"/>
    <mergeCell ref="AL145:AQ145"/>
    <mergeCell ref="AK73:AK78"/>
    <mergeCell ref="AL73:AN73"/>
    <mergeCell ref="AS73:AX73"/>
    <mergeCell ref="AY73:BC73"/>
    <mergeCell ref="AY110:AY114"/>
    <mergeCell ref="AZ110:AZ114"/>
    <mergeCell ref="BA110:BA114"/>
    <mergeCell ref="BB110:BB114"/>
    <mergeCell ref="BC110:BC114"/>
    <mergeCell ref="AW74:AW78"/>
    <mergeCell ref="AX74:AX78"/>
    <mergeCell ref="AY74:AY78"/>
    <mergeCell ref="AZ74:AZ78"/>
    <mergeCell ref="BA74:BA78"/>
    <mergeCell ref="BB74:BB78"/>
    <mergeCell ref="AN74:AN78"/>
    <mergeCell ref="AR74:AR78"/>
    <mergeCell ref="AS74:AS78"/>
    <mergeCell ref="AT74:AT78"/>
    <mergeCell ref="AU74:AU78"/>
    <mergeCell ref="AV74:AV78"/>
    <mergeCell ref="AS110:AS114"/>
    <mergeCell ref="AT110:AT114"/>
    <mergeCell ref="AU110:AU114"/>
    <mergeCell ref="AS2:AS6"/>
    <mergeCell ref="AT2:AT6"/>
    <mergeCell ref="AU2:AU6"/>
    <mergeCell ref="AV2:AV6"/>
    <mergeCell ref="AW2:AW6"/>
    <mergeCell ref="AX2:AX6"/>
    <mergeCell ref="AL74:AL78"/>
    <mergeCell ref="AM74:AM78"/>
    <mergeCell ref="AU38:AU42"/>
    <mergeCell ref="AV38:AV42"/>
    <mergeCell ref="AW38:AW42"/>
    <mergeCell ref="AX38:AX42"/>
    <mergeCell ref="AL37:AN37"/>
    <mergeCell ref="AS37:AX37"/>
    <mergeCell ref="AL38:AL42"/>
    <mergeCell ref="AM38:AM42"/>
    <mergeCell ref="AN38:AN42"/>
    <mergeCell ref="AR38:AR42"/>
    <mergeCell ref="AS38:AS42"/>
    <mergeCell ref="AT38:AT42"/>
    <mergeCell ref="AI146:AI150"/>
    <mergeCell ref="AK1:AK6"/>
    <mergeCell ref="AL1:AN1"/>
    <mergeCell ref="AS1:AX1"/>
    <mergeCell ref="AY1:BC1"/>
    <mergeCell ref="AL2:AL6"/>
    <mergeCell ref="AM2:AM6"/>
    <mergeCell ref="AN2:AN6"/>
    <mergeCell ref="AR2:AR6"/>
    <mergeCell ref="AI38:AI42"/>
    <mergeCell ref="AY2:AY6"/>
    <mergeCell ref="AZ2:AZ6"/>
    <mergeCell ref="BA2:BA6"/>
    <mergeCell ref="BB2:BB6"/>
    <mergeCell ref="BC2:BC6"/>
    <mergeCell ref="AK37:AK42"/>
    <mergeCell ref="AK109:AK114"/>
    <mergeCell ref="AL109:AN109"/>
    <mergeCell ref="AS109:AX109"/>
    <mergeCell ref="AY109:BC109"/>
    <mergeCell ref="AL110:AL114"/>
    <mergeCell ref="AM110:AM114"/>
    <mergeCell ref="AN110:AN114"/>
    <mergeCell ref="AR110:AR114"/>
    <mergeCell ref="AF146:AF150"/>
    <mergeCell ref="AG146:AG150"/>
    <mergeCell ref="V146:V150"/>
    <mergeCell ref="W146:W150"/>
    <mergeCell ref="X146:X150"/>
    <mergeCell ref="Y146:Y150"/>
    <mergeCell ref="Z146:Z150"/>
    <mergeCell ref="AA146:AA150"/>
    <mergeCell ref="AH146:AH150"/>
    <mergeCell ref="S145:S150"/>
    <mergeCell ref="T145:V145"/>
    <mergeCell ref="X145:AC145"/>
    <mergeCell ref="AD145:AH145"/>
    <mergeCell ref="T146:T150"/>
    <mergeCell ref="U146:U150"/>
    <mergeCell ref="Z110:Z114"/>
    <mergeCell ref="AA110:AA114"/>
    <mergeCell ref="AB110:AB114"/>
    <mergeCell ref="AC110:AC114"/>
    <mergeCell ref="AD110:AD114"/>
    <mergeCell ref="AE110:AE114"/>
    <mergeCell ref="S109:S114"/>
    <mergeCell ref="T109:V109"/>
    <mergeCell ref="X109:AC109"/>
    <mergeCell ref="AD109:AH109"/>
    <mergeCell ref="T110:T114"/>
    <mergeCell ref="U110:U114"/>
    <mergeCell ref="V110:V114"/>
    <mergeCell ref="W110:W114"/>
    <mergeCell ref="AB146:AB150"/>
    <mergeCell ref="AC146:AC150"/>
    <mergeCell ref="AD146:AD150"/>
    <mergeCell ref="AE146:AE150"/>
    <mergeCell ref="X110:X114"/>
    <mergeCell ref="Y110:Y114"/>
    <mergeCell ref="AD74:AD78"/>
    <mergeCell ref="AE74:AE78"/>
    <mergeCell ref="AF74:AF78"/>
    <mergeCell ref="AG74:AG78"/>
    <mergeCell ref="AH74:AH78"/>
    <mergeCell ref="AI74:AI78"/>
    <mergeCell ref="X74:X78"/>
    <mergeCell ref="Y74:Y78"/>
    <mergeCell ref="Z74:Z78"/>
    <mergeCell ref="AA74:AA78"/>
    <mergeCell ref="AB74:AB78"/>
    <mergeCell ref="AC74:AC78"/>
    <mergeCell ref="AF110:AF114"/>
    <mergeCell ref="AG110:AG114"/>
    <mergeCell ref="AH110:AH114"/>
    <mergeCell ref="AI110:AI114"/>
    <mergeCell ref="S73:S78"/>
    <mergeCell ref="T73:V73"/>
    <mergeCell ref="X73:AC73"/>
    <mergeCell ref="AD73:AH73"/>
    <mergeCell ref="T74:T78"/>
    <mergeCell ref="U74:U78"/>
    <mergeCell ref="V74:V78"/>
    <mergeCell ref="W74:W78"/>
    <mergeCell ref="AB38:AB42"/>
    <mergeCell ref="AC38:AC42"/>
    <mergeCell ref="AD38:AD42"/>
    <mergeCell ref="AE38:AE42"/>
    <mergeCell ref="AF38:AF42"/>
    <mergeCell ref="AG38:AG42"/>
    <mergeCell ref="V38:V42"/>
    <mergeCell ref="W38:W42"/>
    <mergeCell ref="X38:X42"/>
    <mergeCell ref="Y38:Y42"/>
    <mergeCell ref="Z38:Z42"/>
    <mergeCell ref="AA38:AA42"/>
    <mergeCell ref="AH38:AH42"/>
    <mergeCell ref="AF2:AF6"/>
    <mergeCell ref="AG2:AG6"/>
    <mergeCell ref="AH2:AH6"/>
    <mergeCell ref="AI2:AI6"/>
    <mergeCell ref="S37:S42"/>
    <mergeCell ref="T37:V37"/>
    <mergeCell ref="X37:AC37"/>
    <mergeCell ref="AD37:AH37"/>
    <mergeCell ref="T38:T42"/>
    <mergeCell ref="U38:U42"/>
    <mergeCell ref="Z2:Z6"/>
    <mergeCell ref="AA2:AA6"/>
    <mergeCell ref="AB2:AB6"/>
    <mergeCell ref="AC2:AC6"/>
    <mergeCell ref="AD2:AD6"/>
    <mergeCell ref="AE2:AE6"/>
    <mergeCell ref="S1:S6"/>
    <mergeCell ref="T1:V1"/>
    <mergeCell ref="X1:AC1"/>
    <mergeCell ref="AD1:AH1"/>
    <mergeCell ref="T2:T6"/>
    <mergeCell ref="U2:U6"/>
    <mergeCell ref="V2:V6"/>
    <mergeCell ref="W2:W6"/>
    <mergeCell ref="X2:X6"/>
    <mergeCell ref="Y2:Y6"/>
    <mergeCell ref="L146:L150"/>
    <mergeCell ref="M146:M150"/>
    <mergeCell ref="N146:N150"/>
    <mergeCell ref="O146:O150"/>
    <mergeCell ref="P146:P150"/>
    <mergeCell ref="Q146:Q150"/>
    <mergeCell ref="F146:F150"/>
    <mergeCell ref="G146:G150"/>
    <mergeCell ref="H146:H150"/>
    <mergeCell ref="I146:I150"/>
    <mergeCell ref="J146:J150"/>
    <mergeCell ref="K146:K150"/>
    <mergeCell ref="P110:P114"/>
    <mergeCell ref="Q110:Q114"/>
    <mergeCell ref="N74:N78"/>
    <mergeCell ref="O74:O78"/>
    <mergeCell ref="P74:P78"/>
    <mergeCell ref="Q74:Q78"/>
    <mergeCell ref="L38:L42"/>
    <mergeCell ref="M38:M42"/>
    <mergeCell ref="N38:N42"/>
    <mergeCell ref="O38:O42"/>
    <mergeCell ref="A145:A150"/>
    <mergeCell ref="B145:D145"/>
    <mergeCell ref="F145:K145"/>
    <mergeCell ref="L145:P145"/>
    <mergeCell ref="B146:B150"/>
    <mergeCell ref="C146:C150"/>
    <mergeCell ref="D146:D150"/>
    <mergeCell ref="E146:E150"/>
    <mergeCell ref="J110:J114"/>
    <mergeCell ref="K110:K114"/>
    <mergeCell ref="L110:L114"/>
    <mergeCell ref="M110:M114"/>
    <mergeCell ref="N110:N114"/>
    <mergeCell ref="O110:O114"/>
    <mergeCell ref="D110:D114"/>
    <mergeCell ref="E110:E114"/>
    <mergeCell ref="F110:F114"/>
    <mergeCell ref="G110:G114"/>
    <mergeCell ref="H110:H114"/>
    <mergeCell ref="I110:I114"/>
    <mergeCell ref="A109:A114"/>
    <mergeCell ref="B109:D109"/>
    <mergeCell ref="F109:K109"/>
    <mergeCell ref="L109:P109"/>
    <mergeCell ref="L74:L78"/>
    <mergeCell ref="M74:M78"/>
    <mergeCell ref="A73:A78"/>
    <mergeCell ref="B73:D73"/>
    <mergeCell ref="F73:K73"/>
    <mergeCell ref="L73:P73"/>
    <mergeCell ref="B74:B78"/>
    <mergeCell ref="C74:C78"/>
    <mergeCell ref="D74:D78"/>
    <mergeCell ref="E74:E78"/>
    <mergeCell ref="F74:F78"/>
    <mergeCell ref="G74:G78"/>
    <mergeCell ref="B2:B6"/>
    <mergeCell ref="C2:C6"/>
    <mergeCell ref="D2:D6"/>
    <mergeCell ref="B110:B114"/>
    <mergeCell ref="C110:C114"/>
    <mergeCell ref="H74:H78"/>
    <mergeCell ref="I74:I78"/>
    <mergeCell ref="J74:J78"/>
    <mergeCell ref="K74:K78"/>
    <mergeCell ref="P38:P42"/>
    <mergeCell ref="Q38:Q42"/>
    <mergeCell ref="F38:F42"/>
    <mergeCell ref="G38:G42"/>
    <mergeCell ref="H38:H42"/>
    <mergeCell ref="I38:I42"/>
    <mergeCell ref="J38:J42"/>
    <mergeCell ref="K38:K42"/>
    <mergeCell ref="Q2:Q6"/>
    <mergeCell ref="A37:A42"/>
    <mergeCell ref="B37:D37"/>
    <mergeCell ref="F37:K37"/>
    <mergeCell ref="L37:P37"/>
    <mergeCell ref="B38:B42"/>
    <mergeCell ref="C38:C42"/>
    <mergeCell ref="D38:D42"/>
    <mergeCell ref="E38:E42"/>
    <mergeCell ref="K2:K6"/>
    <mergeCell ref="L2:L6"/>
    <mergeCell ref="M2:M6"/>
    <mergeCell ref="N2:N6"/>
    <mergeCell ref="O2:O6"/>
    <mergeCell ref="P2:P6"/>
    <mergeCell ref="E2:E6"/>
    <mergeCell ref="F2:F6"/>
    <mergeCell ref="G2:G6"/>
    <mergeCell ref="H2:H6"/>
    <mergeCell ref="I2:I6"/>
    <mergeCell ref="J2:J6"/>
    <mergeCell ref="A1:A6"/>
    <mergeCell ref="B1:D1"/>
    <mergeCell ref="F1:K1"/>
    <mergeCell ref="L1:P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894"/>
  <sheetViews>
    <sheetView tabSelected="1" view="pageBreakPreview" topLeftCell="A458" zoomScale="60" workbookViewId="0">
      <selection activeCell="J452" sqref="J452"/>
    </sheetView>
  </sheetViews>
  <sheetFormatPr defaultRowHeight="15"/>
  <cols>
    <col min="1" max="1" width="8.28515625" customWidth="1"/>
    <col min="2" max="2" width="20.7109375" customWidth="1"/>
    <col min="3" max="4" width="7.140625" customWidth="1"/>
    <col min="5" max="5" width="8.42578125" customWidth="1"/>
    <col min="6" max="6" width="7.7109375" customWidth="1"/>
    <col min="7" max="7" width="9" customWidth="1"/>
    <col min="8" max="9" width="6.140625" customWidth="1"/>
    <col min="10" max="10" width="7" customWidth="1"/>
    <col min="11" max="11" width="5.7109375" customWidth="1"/>
    <col min="12" max="12" width="8.42578125" customWidth="1"/>
    <col min="13" max="13" width="7.140625" customWidth="1"/>
    <col min="14" max="17" width="5.7109375" customWidth="1"/>
  </cols>
  <sheetData>
    <row r="1" spans="1:17" ht="15" customHeight="1">
      <c r="A1" s="364" t="s">
        <v>337</v>
      </c>
      <c r="B1" s="364"/>
      <c r="C1" s="364"/>
      <c r="D1" s="117"/>
      <c r="E1" s="117"/>
      <c r="F1" s="117"/>
      <c r="G1" s="117"/>
      <c r="H1" s="117"/>
      <c r="I1" s="117"/>
      <c r="J1" s="364" t="s">
        <v>338</v>
      </c>
      <c r="K1" s="364"/>
      <c r="L1" s="364"/>
      <c r="M1" s="364"/>
      <c r="N1" s="364"/>
      <c r="O1" s="364"/>
      <c r="P1" s="364"/>
      <c r="Q1" s="364"/>
    </row>
    <row r="2" spans="1:17">
      <c r="A2" s="364"/>
      <c r="B2" s="364"/>
      <c r="C2" s="364"/>
      <c r="D2" s="117"/>
      <c r="E2" s="117"/>
      <c r="F2" s="117"/>
      <c r="G2" s="117"/>
      <c r="H2" s="117"/>
      <c r="I2" s="117"/>
      <c r="J2" s="364"/>
      <c r="K2" s="364"/>
      <c r="L2" s="364"/>
      <c r="M2" s="364"/>
      <c r="N2" s="364"/>
      <c r="O2" s="364"/>
      <c r="P2" s="364"/>
      <c r="Q2" s="364"/>
    </row>
    <row r="3" spans="1:17">
      <c r="A3" s="364"/>
      <c r="B3" s="364"/>
      <c r="C3" s="364"/>
      <c r="D3" s="117"/>
      <c r="E3" s="117"/>
      <c r="F3" s="117"/>
      <c r="G3" s="117"/>
      <c r="H3" s="117"/>
      <c r="I3" s="117"/>
      <c r="J3" s="364"/>
      <c r="K3" s="364"/>
      <c r="L3" s="364"/>
      <c r="M3" s="364"/>
      <c r="N3" s="364"/>
      <c r="O3" s="364"/>
      <c r="P3" s="364"/>
      <c r="Q3" s="364"/>
    </row>
    <row r="4" spans="1:17">
      <c r="A4" s="364"/>
      <c r="B4" s="364"/>
      <c r="C4" s="364"/>
      <c r="D4" s="117"/>
      <c r="E4" s="117"/>
      <c r="F4" s="117"/>
      <c r="G4" s="117"/>
      <c r="H4" s="117"/>
      <c r="I4" s="117"/>
      <c r="J4" s="364"/>
      <c r="K4" s="364"/>
      <c r="L4" s="364"/>
      <c r="M4" s="364"/>
      <c r="N4" s="364"/>
      <c r="O4" s="364"/>
      <c r="P4" s="364"/>
      <c r="Q4" s="364"/>
    </row>
    <row r="5" spans="1:17" ht="30" customHeight="1">
      <c r="A5" s="364"/>
      <c r="B5" s="364"/>
      <c r="C5" s="364"/>
      <c r="D5" s="117"/>
      <c r="E5" s="117"/>
      <c r="F5" s="117"/>
      <c r="G5" s="117"/>
      <c r="H5" s="117"/>
      <c r="I5" s="117"/>
      <c r="J5" s="364"/>
      <c r="K5" s="364"/>
      <c r="L5" s="364"/>
      <c r="M5" s="364"/>
      <c r="N5" s="364"/>
      <c r="O5" s="364"/>
      <c r="P5" s="364"/>
      <c r="Q5" s="364"/>
    </row>
    <row r="6" spans="1:17" ht="32.25" customHeight="1">
      <c r="A6" s="365" t="s">
        <v>370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  <c r="Q6" s="366"/>
    </row>
    <row r="7" spans="1:17" ht="12" hidden="1" customHeight="1">
      <c r="A7" s="366"/>
      <c r="B7" s="366"/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/>
      <c r="O7" s="366"/>
      <c r="P7" s="366"/>
      <c r="Q7" s="366"/>
    </row>
    <row r="8" spans="1:17" hidden="1">
      <c r="A8" s="367"/>
      <c r="B8" s="367"/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 s="367"/>
      <c r="Q8" s="367"/>
    </row>
    <row r="9" spans="1:17">
      <c r="A9" s="354" t="s">
        <v>187</v>
      </c>
      <c r="B9" s="349" t="s">
        <v>51</v>
      </c>
      <c r="C9" s="349" t="s">
        <v>188</v>
      </c>
      <c r="D9" s="349" t="s">
        <v>189</v>
      </c>
      <c r="E9" s="350"/>
      <c r="F9" s="350"/>
      <c r="G9" s="349" t="s">
        <v>339</v>
      </c>
      <c r="H9" s="349" t="s">
        <v>340</v>
      </c>
      <c r="I9" s="349" t="s">
        <v>341</v>
      </c>
      <c r="J9" s="350" t="s">
        <v>342</v>
      </c>
      <c r="K9" s="350" t="s">
        <v>343</v>
      </c>
      <c r="L9" s="350" t="s">
        <v>344</v>
      </c>
      <c r="M9" s="350" t="s">
        <v>345</v>
      </c>
      <c r="N9" s="350" t="s">
        <v>346</v>
      </c>
      <c r="O9" s="350" t="s">
        <v>347</v>
      </c>
      <c r="P9" s="350" t="s">
        <v>348</v>
      </c>
      <c r="Q9" s="354" t="s">
        <v>349</v>
      </c>
    </row>
    <row r="10" spans="1:17">
      <c r="A10" s="356"/>
      <c r="B10" s="350"/>
      <c r="C10" s="350"/>
      <c r="D10" s="114" t="s">
        <v>190</v>
      </c>
      <c r="E10" s="114" t="s">
        <v>191</v>
      </c>
      <c r="F10" s="114" t="s">
        <v>192</v>
      </c>
      <c r="G10" s="350"/>
      <c r="H10" s="350"/>
      <c r="I10" s="350"/>
      <c r="J10" s="350"/>
      <c r="K10" s="350"/>
      <c r="L10" s="350"/>
      <c r="M10" s="350"/>
      <c r="N10" s="350"/>
      <c r="O10" s="350"/>
      <c r="P10" s="350"/>
      <c r="Q10" s="356"/>
    </row>
    <row r="11" spans="1:17" ht="23.25">
      <c r="A11" s="361" t="s">
        <v>193</v>
      </c>
      <c r="B11" s="353"/>
      <c r="C11" s="353"/>
      <c r="D11" s="353"/>
      <c r="E11" s="353"/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</row>
    <row r="12" spans="1:17" ht="25.5">
      <c r="A12" s="339" t="s">
        <v>194</v>
      </c>
      <c r="B12" s="87" t="s">
        <v>107</v>
      </c>
      <c r="C12" s="153">
        <v>180</v>
      </c>
      <c r="D12" s="169">
        <v>4.7</v>
      </c>
      <c r="E12" s="169">
        <v>6.6</v>
      </c>
      <c r="F12" s="169">
        <v>23.6</v>
      </c>
      <c r="G12" s="169">
        <v>173</v>
      </c>
      <c r="H12" s="152">
        <v>21.9</v>
      </c>
      <c r="I12" s="86">
        <v>48.9</v>
      </c>
      <c r="J12" s="86">
        <v>126.2</v>
      </c>
      <c r="K12" s="86">
        <v>1.35</v>
      </c>
      <c r="L12" s="86">
        <v>88.8</v>
      </c>
      <c r="M12" s="86">
        <v>23.2</v>
      </c>
      <c r="N12" s="86">
        <v>0.13</v>
      </c>
      <c r="O12" s="86">
        <v>3.4000000000000002E-2</v>
      </c>
      <c r="P12" s="86">
        <v>0</v>
      </c>
      <c r="Q12" s="112">
        <v>182</v>
      </c>
    </row>
    <row r="13" spans="1:17" ht="25.5">
      <c r="A13" s="340"/>
      <c r="B13" s="87" t="s">
        <v>376</v>
      </c>
      <c r="C13" s="86">
        <v>180</v>
      </c>
      <c r="D13" s="155">
        <v>3.1</v>
      </c>
      <c r="E13" s="155">
        <v>3.2</v>
      </c>
      <c r="F13" s="155">
        <v>13.2</v>
      </c>
      <c r="G13" s="155">
        <v>95</v>
      </c>
      <c r="H13" s="86">
        <v>113.2</v>
      </c>
      <c r="I13" s="86">
        <v>12.6</v>
      </c>
      <c r="J13" s="86">
        <v>81</v>
      </c>
      <c r="K13" s="86">
        <v>0.12</v>
      </c>
      <c r="L13" s="86">
        <v>113.2</v>
      </c>
      <c r="M13" s="86">
        <v>18</v>
      </c>
      <c r="N13" s="86">
        <v>0.04</v>
      </c>
      <c r="O13" s="86">
        <v>0.14000000000000001</v>
      </c>
      <c r="P13" s="86">
        <v>1.17</v>
      </c>
      <c r="Q13" s="112">
        <v>414</v>
      </c>
    </row>
    <row r="14" spans="1:17" ht="15.75">
      <c r="A14" s="340"/>
      <c r="B14" s="85" t="s">
        <v>61</v>
      </c>
      <c r="C14" s="90" t="s">
        <v>63</v>
      </c>
      <c r="D14" s="86">
        <v>3.12</v>
      </c>
      <c r="E14" s="86">
        <v>5.31</v>
      </c>
      <c r="F14" s="86">
        <v>20.09</v>
      </c>
      <c r="G14" s="86">
        <v>140.30000000000001</v>
      </c>
      <c r="H14" s="86">
        <v>9.3000000000000007</v>
      </c>
      <c r="I14" s="86">
        <v>9.9</v>
      </c>
      <c r="J14" s="86">
        <v>29.1</v>
      </c>
      <c r="K14" s="86">
        <v>0.62</v>
      </c>
      <c r="L14" s="86">
        <v>42.9</v>
      </c>
      <c r="M14" s="86">
        <v>40</v>
      </c>
      <c r="N14" s="86">
        <v>0.05</v>
      </c>
      <c r="O14" s="86">
        <v>0.03</v>
      </c>
      <c r="P14" s="86">
        <v>0</v>
      </c>
      <c r="Q14" s="112">
        <v>1</v>
      </c>
    </row>
    <row r="15" spans="1:17" ht="15.75">
      <c r="A15" s="358" t="s">
        <v>195</v>
      </c>
      <c r="B15" s="358"/>
      <c r="C15" s="112">
        <v>407</v>
      </c>
      <c r="D15" s="143">
        <f>D12+D13+D14</f>
        <v>10.920000000000002</v>
      </c>
      <c r="E15" s="143">
        <f t="shared" ref="E15:P15" si="0">E12+E13+E14</f>
        <v>15.11</v>
      </c>
      <c r="F15" s="143">
        <f t="shared" si="0"/>
        <v>56.89</v>
      </c>
      <c r="G15" s="143">
        <f t="shared" si="0"/>
        <v>408.3</v>
      </c>
      <c r="H15" s="143">
        <f t="shared" si="0"/>
        <v>144.4</v>
      </c>
      <c r="I15" s="143">
        <f t="shared" si="0"/>
        <v>71.400000000000006</v>
      </c>
      <c r="J15" s="143">
        <f t="shared" si="0"/>
        <v>236.29999999999998</v>
      </c>
      <c r="K15" s="143">
        <f t="shared" si="0"/>
        <v>2.0900000000000003</v>
      </c>
      <c r="L15" s="143">
        <f t="shared" si="0"/>
        <v>244.9</v>
      </c>
      <c r="M15" s="143">
        <f t="shared" si="0"/>
        <v>81.2</v>
      </c>
      <c r="N15" s="143">
        <f t="shared" si="0"/>
        <v>0.22000000000000003</v>
      </c>
      <c r="O15" s="143">
        <f t="shared" si="0"/>
        <v>0.20400000000000001</v>
      </c>
      <c r="P15" s="143">
        <f t="shared" si="0"/>
        <v>1.17</v>
      </c>
      <c r="Q15" s="86"/>
    </row>
    <row r="16" spans="1:17" ht="25.5">
      <c r="A16" s="113" t="s">
        <v>350</v>
      </c>
      <c r="B16" s="85" t="s">
        <v>68</v>
      </c>
      <c r="C16" s="86">
        <v>100</v>
      </c>
      <c r="D16" s="86">
        <v>0.4</v>
      </c>
      <c r="E16" s="86">
        <v>0.4</v>
      </c>
      <c r="F16" s="86">
        <v>9.8000000000000007</v>
      </c>
      <c r="G16" s="86">
        <v>44.5</v>
      </c>
      <c r="H16" s="86">
        <v>16</v>
      </c>
      <c r="I16" s="86">
        <v>8</v>
      </c>
      <c r="J16" s="86">
        <v>11</v>
      </c>
      <c r="K16" s="86">
        <v>2.2000000000000002</v>
      </c>
      <c r="L16" s="86">
        <v>0.63</v>
      </c>
      <c r="M16" s="86">
        <v>0.01</v>
      </c>
      <c r="N16" s="86">
        <v>0.03</v>
      </c>
      <c r="O16" s="86">
        <v>0.02</v>
      </c>
      <c r="P16" s="86">
        <v>10</v>
      </c>
      <c r="Q16" s="112">
        <v>510</v>
      </c>
    </row>
    <row r="17" spans="1:17" ht="15.75">
      <c r="A17" s="358" t="s">
        <v>197</v>
      </c>
      <c r="B17" s="358"/>
      <c r="C17" s="112">
        <f t="shared" ref="C17" si="1">C16</f>
        <v>100</v>
      </c>
      <c r="D17" s="143">
        <f>D16</f>
        <v>0.4</v>
      </c>
      <c r="E17" s="143">
        <f t="shared" ref="E17:P17" si="2">E16</f>
        <v>0.4</v>
      </c>
      <c r="F17" s="143">
        <f t="shared" si="2"/>
        <v>9.8000000000000007</v>
      </c>
      <c r="G17" s="143">
        <f t="shared" si="2"/>
        <v>44.5</v>
      </c>
      <c r="H17" s="143">
        <f t="shared" si="2"/>
        <v>16</v>
      </c>
      <c r="I17" s="143">
        <f t="shared" si="2"/>
        <v>8</v>
      </c>
      <c r="J17" s="143">
        <f t="shared" si="2"/>
        <v>11</v>
      </c>
      <c r="K17" s="143">
        <f t="shared" si="2"/>
        <v>2.2000000000000002</v>
      </c>
      <c r="L17" s="143">
        <f t="shared" si="2"/>
        <v>0.63</v>
      </c>
      <c r="M17" s="143">
        <f t="shared" si="2"/>
        <v>0.01</v>
      </c>
      <c r="N17" s="143">
        <f t="shared" si="2"/>
        <v>0.03</v>
      </c>
      <c r="O17" s="143">
        <f t="shared" si="2"/>
        <v>0.02</v>
      </c>
      <c r="P17" s="143">
        <f t="shared" si="2"/>
        <v>10</v>
      </c>
      <c r="Q17" s="112"/>
    </row>
    <row r="18" spans="1:17" ht="25.5">
      <c r="A18" s="339" t="s">
        <v>69</v>
      </c>
      <c r="B18" s="89" t="s">
        <v>70</v>
      </c>
      <c r="C18" s="86">
        <v>60</v>
      </c>
      <c r="D18" s="86">
        <v>0.48</v>
      </c>
      <c r="E18" s="86">
        <v>0.06</v>
      </c>
      <c r="F18" s="86">
        <v>1.5</v>
      </c>
      <c r="G18" s="86">
        <v>9</v>
      </c>
      <c r="H18" s="86">
        <v>13.8</v>
      </c>
      <c r="I18" s="86">
        <v>8.4</v>
      </c>
      <c r="J18" s="86">
        <v>25.2</v>
      </c>
      <c r="K18" s="86">
        <v>0.6</v>
      </c>
      <c r="L18" s="86">
        <v>0</v>
      </c>
      <c r="M18" s="86">
        <v>6.0000000000000001E-3</v>
      </c>
      <c r="N18" s="86">
        <v>1.7999999999999999E-2</v>
      </c>
      <c r="O18" s="86">
        <v>2.4E-2</v>
      </c>
      <c r="P18" s="86">
        <v>6</v>
      </c>
      <c r="Q18" s="112">
        <v>511</v>
      </c>
    </row>
    <row r="19" spans="1:17" ht="15.75">
      <c r="A19" s="340"/>
      <c r="B19" s="89" t="s">
        <v>71</v>
      </c>
      <c r="C19" s="86">
        <v>180</v>
      </c>
      <c r="D19" s="86">
        <v>1.49</v>
      </c>
      <c r="E19" s="86">
        <v>5.28</v>
      </c>
      <c r="F19" s="86">
        <v>11.6</v>
      </c>
      <c r="G19" s="86">
        <v>99.9</v>
      </c>
      <c r="H19" s="86">
        <v>25</v>
      </c>
      <c r="I19" s="86">
        <v>20</v>
      </c>
      <c r="J19" s="86">
        <v>46.7</v>
      </c>
      <c r="K19" s="86">
        <v>0.74</v>
      </c>
      <c r="L19" s="86">
        <v>392.1</v>
      </c>
      <c r="M19" s="86">
        <v>0</v>
      </c>
      <c r="N19" s="86">
        <v>7.0000000000000007E-2</v>
      </c>
      <c r="O19" s="86">
        <v>4.5999999999999999E-2</v>
      </c>
      <c r="P19" s="86">
        <v>8.49</v>
      </c>
      <c r="Q19" s="112">
        <v>81</v>
      </c>
    </row>
    <row r="20" spans="1:17" ht="15.75">
      <c r="A20" s="340"/>
      <c r="B20" s="88" t="s">
        <v>249</v>
      </c>
      <c r="C20" s="86">
        <v>80</v>
      </c>
      <c r="D20" s="86">
        <v>12.8</v>
      </c>
      <c r="E20" s="86">
        <v>9.26</v>
      </c>
      <c r="F20" s="86">
        <v>12.35</v>
      </c>
      <c r="G20" s="86">
        <v>183.9</v>
      </c>
      <c r="H20" s="86">
        <v>17.5</v>
      </c>
      <c r="I20" s="86">
        <v>20.6</v>
      </c>
      <c r="J20" s="86">
        <v>113.1</v>
      </c>
      <c r="K20" s="86">
        <v>0.9</v>
      </c>
      <c r="L20" s="86">
        <v>181.2</v>
      </c>
      <c r="M20" s="86">
        <v>12</v>
      </c>
      <c r="N20" s="86">
        <v>0.05</v>
      </c>
      <c r="O20" s="86">
        <v>0.05</v>
      </c>
      <c r="P20" s="86">
        <v>0.03</v>
      </c>
      <c r="Q20" s="112">
        <v>329</v>
      </c>
    </row>
    <row r="21" spans="1:17" ht="15.75">
      <c r="A21" s="340"/>
      <c r="B21" s="88" t="s">
        <v>78</v>
      </c>
      <c r="C21" s="86">
        <v>130</v>
      </c>
      <c r="D21" s="86">
        <v>2.65</v>
      </c>
      <c r="E21" s="86">
        <v>7.54</v>
      </c>
      <c r="F21" s="86">
        <v>16.8</v>
      </c>
      <c r="G21" s="86">
        <v>145.6</v>
      </c>
      <c r="H21" s="86">
        <v>32</v>
      </c>
      <c r="I21" s="86">
        <v>24</v>
      </c>
      <c r="J21" s="86">
        <v>75</v>
      </c>
      <c r="K21" s="86">
        <v>0.87</v>
      </c>
      <c r="L21" s="86">
        <v>562</v>
      </c>
      <c r="M21" s="86">
        <v>22.1</v>
      </c>
      <c r="N21" s="86">
        <v>0.12</v>
      </c>
      <c r="O21" s="86">
        <v>0.09</v>
      </c>
      <c r="P21" s="86">
        <v>15.7</v>
      </c>
      <c r="Q21" s="112">
        <v>339</v>
      </c>
    </row>
    <row r="22" spans="1:17" ht="15.75">
      <c r="A22" s="340"/>
      <c r="B22" s="88" t="s">
        <v>82</v>
      </c>
      <c r="C22" s="86">
        <v>180</v>
      </c>
      <c r="D22" s="86">
        <v>0.39</v>
      </c>
      <c r="E22" s="86">
        <v>1.7999999999999999E-2</v>
      </c>
      <c r="F22" s="86">
        <v>24.9</v>
      </c>
      <c r="G22" s="86">
        <v>101.6</v>
      </c>
      <c r="H22" s="86">
        <v>28.5</v>
      </c>
      <c r="I22" s="86">
        <v>5.4</v>
      </c>
      <c r="J22" s="86">
        <v>13.8</v>
      </c>
      <c r="K22" s="86">
        <v>1.1100000000000001</v>
      </c>
      <c r="L22" s="86">
        <v>153.30000000000001</v>
      </c>
      <c r="M22" s="86">
        <v>0</v>
      </c>
      <c r="N22" s="86">
        <v>1.8E-3</v>
      </c>
      <c r="O22" s="86">
        <v>5.4000000000000003E-3</v>
      </c>
      <c r="P22" s="86">
        <v>0.36</v>
      </c>
      <c r="Q22" s="112">
        <v>394</v>
      </c>
    </row>
    <row r="23" spans="1:17" ht="15.75">
      <c r="A23" s="341"/>
      <c r="B23" s="88" t="s">
        <v>30</v>
      </c>
      <c r="C23" s="86">
        <v>40</v>
      </c>
      <c r="D23" s="86">
        <v>2.64</v>
      </c>
      <c r="E23" s="86">
        <v>0.35</v>
      </c>
      <c r="F23" s="86">
        <v>16.899999999999999</v>
      </c>
      <c r="G23" s="86">
        <v>81.5</v>
      </c>
      <c r="H23" s="86">
        <v>7.6</v>
      </c>
      <c r="I23" s="86">
        <v>7.2</v>
      </c>
      <c r="J23" s="86">
        <v>34.799999999999997</v>
      </c>
      <c r="K23" s="86">
        <v>1.6</v>
      </c>
      <c r="L23" s="86">
        <v>54.4</v>
      </c>
      <c r="M23" s="86">
        <v>0</v>
      </c>
      <c r="N23" s="86">
        <v>7.1999999999999995E-2</v>
      </c>
      <c r="O23" s="86">
        <v>3.2000000000000001E-2</v>
      </c>
      <c r="P23" s="86">
        <v>0</v>
      </c>
      <c r="Q23" s="112">
        <v>509</v>
      </c>
    </row>
    <row r="24" spans="1:17" ht="15.75">
      <c r="A24" s="358" t="s">
        <v>199</v>
      </c>
      <c r="B24" s="358"/>
      <c r="C24" s="112">
        <f>C19+C20+C21+C22+C23</f>
        <v>610</v>
      </c>
      <c r="D24" s="143">
        <f>D18+D19+D20+D21+D22+D23</f>
        <v>20.450000000000003</v>
      </c>
      <c r="E24" s="143">
        <f t="shared" ref="E24:P24" si="3">E18+E19+E20+E21+E22+E23</f>
        <v>22.508000000000003</v>
      </c>
      <c r="F24" s="143">
        <f t="shared" si="3"/>
        <v>84.050000000000011</v>
      </c>
      <c r="G24" s="143">
        <f t="shared" si="3"/>
        <v>621.5</v>
      </c>
      <c r="H24" s="143">
        <f t="shared" si="3"/>
        <v>124.39999999999999</v>
      </c>
      <c r="I24" s="143">
        <f t="shared" si="3"/>
        <v>85.600000000000009</v>
      </c>
      <c r="J24" s="143">
        <f t="shared" si="3"/>
        <v>308.60000000000002</v>
      </c>
      <c r="K24" s="143">
        <f t="shared" si="3"/>
        <v>5.82</v>
      </c>
      <c r="L24" s="143">
        <f t="shared" si="3"/>
        <v>1343</v>
      </c>
      <c r="M24" s="143">
        <f t="shared" si="3"/>
        <v>34.106000000000002</v>
      </c>
      <c r="N24" s="143">
        <f t="shared" si="3"/>
        <v>0.33180000000000004</v>
      </c>
      <c r="O24" s="143">
        <f t="shared" si="3"/>
        <v>0.24740000000000001</v>
      </c>
      <c r="P24" s="143">
        <f t="shared" si="3"/>
        <v>30.58</v>
      </c>
      <c r="Q24" s="112"/>
    </row>
    <row r="25" spans="1:17" ht="15.75">
      <c r="A25" s="339" t="s">
        <v>85</v>
      </c>
      <c r="B25" s="87" t="s">
        <v>86</v>
      </c>
      <c r="C25" s="86">
        <v>200</v>
      </c>
      <c r="D25" s="86">
        <v>8.1999999999999993</v>
      </c>
      <c r="E25" s="86">
        <v>3.4</v>
      </c>
      <c r="F25" s="86">
        <v>35</v>
      </c>
      <c r="G25" s="86">
        <v>203</v>
      </c>
      <c r="H25" s="86">
        <v>161</v>
      </c>
      <c r="I25" s="86">
        <v>24.1</v>
      </c>
      <c r="J25" s="86">
        <v>137.80000000000001</v>
      </c>
      <c r="K25" s="86">
        <v>0.5</v>
      </c>
      <c r="L25" s="86">
        <v>233.4</v>
      </c>
      <c r="M25" s="86">
        <v>30.5</v>
      </c>
      <c r="N25" s="86">
        <v>0.08</v>
      </c>
      <c r="O25" s="86">
        <v>0.2</v>
      </c>
      <c r="P25" s="86">
        <v>0.9</v>
      </c>
      <c r="Q25" s="112">
        <v>100</v>
      </c>
    </row>
    <row r="26" spans="1:17" ht="15.75">
      <c r="A26" s="341"/>
      <c r="B26" s="85" t="s">
        <v>59</v>
      </c>
      <c r="C26" s="86">
        <v>180</v>
      </c>
      <c r="D26" s="86">
        <v>4.7E-2</v>
      </c>
      <c r="E26" s="86">
        <v>1.0999999999999999E-2</v>
      </c>
      <c r="F26" s="86">
        <v>8.3800000000000008</v>
      </c>
      <c r="G26" s="86">
        <v>33.6</v>
      </c>
      <c r="H26" s="86">
        <v>9.6</v>
      </c>
      <c r="I26" s="86">
        <v>1.08</v>
      </c>
      <c r="J26" s="86">
        <v>1.9</v>
      </c>
      <c r="K26" s="86">
        <v>0.22</v>
      </c>
      <c r="L26" s="86">
        <v>6.24</v>
      </c>
      <c r="M26" s="86">
        <v>0</v>
      </c>
      <c r="N26" s="86">
        <v>0</v>
      </c>
      <c r="O26" s="86">
        <v>0</v>
      </c>
      <c r="P26" s="86">
        <v>2.3E-2</v>
      </c>
      <c r="Q26" s="112">
        <v>411</v>
      </c>
    </row>
    <row r="27" spans="1:17" ht="15.75">
      <c r="A27" s="115"/>
      <c r="B27" s="85" t="s">
        <v>96</v>
      </c>
      <c r="C27" s="86">
        <v>30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112"/>
    </row>
    <row r="28" spans="1:17" ht="15.75">
      <c r="A28" s="358" t="s">
        <v>201</v>
      </c>
      <c r="B28" s="358"/>
      <c r="C28" s="112">
        <f>C25+C26+C27</f>
        <v>410</v>
      </c>
      <c r="D28" s="143">
        <f>D25+D26+D27</f>
        <v>8.2469999999999999</v>
      </c>
      <c r="E28" s="143">
        <f t="shared" ref="E28:P28" si="4">E25+E26+E27</f>
        <v>3.411</v>
      </c>
      <c r="F28" s="143">
        <f t="shared" si="4"/>
        <v>43.38</v>
      </c>
      <c r="G28" s="143">
        <f t="shared" si="4"/>
        <v>236.6</v>
      </c>
      <c r="H28" s="143">
        <f t="shared" si="4"/>
        <v>170.6</v>
      </c>
      <c r="I28" s="143">
        <f t="shared" si="4"/>
        <v>25.18</v>
      </c>
      <c r="J28" s="143">
        <f t="shared" si="4"/>
        <v>139.70000000000002</v>
      </c>
      <c r="K28" s="143">
        <f t="shared" si="4"/>
        <v>0.72</v>
      </c>
      <c r="L28" s="143">
        <f t="shared" si="4"/>
        <v>239.64000000000001</v>
      </c>
      <c r="M28" s="143">
        <f t="shared" si="4"/>
        <v>30.5</v>
      </c>
      <c r="N28" s="143">
        <f t="shared" si="4"/>
        <v>0.08</v>
      </c>
      <c r="O28" s="143">
        <f t="shared" si="4"/>
        <v>0.2</v>
      </c>
      <c r="P28" s="143">
        <f t="shared" si="4"/>
        <v>0.92300000000000004</v>
      </c>
      <c r="Q28" s="112"/>
    </row>
    <row r="29" spans="1:17" ht="26.25">
      <c r="A29" s="362" t="s">
        <v>202</v>
      </c>
      <c r="B29" s="363"/>
      <c r="C29" s="182">
        <f>C15+C17+C24+C28</f>
        <v>1527</v>
      </c>
      <c r="D29" s="183">
        <f>D15+D17+D24+D28</f>
        <v>40.017000000000003</v>
      </c>
      <c r="E29" s="183">
        <f t="shared" ref="E29:P29" si="5">E15+E17+E24+E28</f>
        <v>41.429000000000002</v>
      </c>
      <c r="F29" s="183">
        <f t="shared" si="5"/>
        <v>194.12</v>
      </c>
      <c r="G29" s="183">
        <f t="shared" si="5"/>
        <v>1310.8999999999999</v>
      </c>
      <c r="H29" s="184">
        <f t="shared" si="5"/>
        <v>455.4</v>
      </c>
      <c r="I29" s="184">
        <f t="shared" si="5"/>
        <v>190.18</v>
      </c>
      <c r="J29" s="184">
        <f t="shared" si="5"/>
        <v>695.6</v>
      </c>
      <c r="K29" s="183">
        <f t="shared" si="5"/>
        <v>10.830000000000002</v>
      </c>
      <c r="L29" s="183">
        <f t="shared" si="5"/>
        <v>1828.17</v>
      </c>
      <c r="M29" s="183">
        <f t="shared" si="5"/>
        <v>145.816</v>
      </c>
      <c r="N29" s="184">
        <f t="shared" si="5"/>
        <v>0.66180000000000005</v>
      </c>
      <c r="O29" s="184">
        <f t="shared" si="5"/>
        <v>0.6714</v>
      </c>
      <c r="P29" s="183">
        <f t="shared" si="5"/>
        <v>42.673000000000002</v>
      </c>
      <c r="Q29" s="184"/>
    </row>
    <row r="30" spans="1:17" ht="23.25">
      <c r="A30" s="351" t="s">
        <v>203</v>
      </c>
      <c r="B30" s="351"/>
      <c r="C30" s="351"/>
      <c r="D30" s="351"/>
      <c r="E30" s="351"/>
      <c r="F30" s="351"/>
      <c r="G30" s="351"/>
      <c r="H30" s="351"/>
      <c r="I30" s="351"/>
      <c r="J30" s="351"/>
      <c r="K30" s="351"/>
      <c r="L30" s="351"/>
      <c r="M30" s="351"/>
      <c r="N30" s="351"/>
      <c r="O30" s="351"/>
      <c r="P30" s="351"/>
      <c r="Q30" s="351"/>
    </row>
    <row r="31" spans="1:17">
      <c r="A31" s="349" t="s">
        <v>187</v>
      </c>
      <c r="B31" s="349" t="s">
        <v>51</v>
      </c>
      <c r="C31" s="349" t="s">
        <v>188</v>
      </c>
      <c r="D31" s="349" t="s">
        <v>189</v>
      </c>
      <c r="E31" s="350"/>
      <c r="F31" s="350"/>
      <c r="G31" s="349" t="s">
        <v>339</v>
      </c>
      <c r="H31" s="349" t="s">
        <v>340</v>
      </c>
      <c r="I31" s="349" t="s">
        <v>341</v>
      </c>
      <c r="J31" s="350" t="s">
        <v>342</v>
      </c>
      <c r="K31" s="350" t="s">
        <v>343</v>
      </c>
      <c r="L31" s="350" t="s">
        <v>344</v>
      </c>
      <c r="M31" s="350" t="s">
        <v>345</v>
      </c>
      <c r="N31" s="350" t="s">
        <v>346</v>
      </c>
      <c r="O31" s="350" t="s">
        <v>347</v>
      </c>
      <c r="P31" s="350" t="s">
        <v>348</v>
      </c>
      <c r="Q31" s="349" t="s">
        <v>349</v>
      </c>
    </row>
    <row r="32" spans="1:17">
      <c r="A32" s="349"/>
      <c r="B32" s="350"/>
      <c r="C32" s="350"/>
      <c r="D32" s="175" t="s">
        <v>190</v>
      </c>
      <c r="E32" s="175" t="s">
        <v>191</v>
      </c>
      <c r="F32" s="175" t="s">
        <v>192</v>
      </c>
      <c r="G32" s="350"/>
      <c r="H32" s="350"/>
      <c r="I32" s="350"/>
      <c r="J32" s="350"/>
      <c r="K32" s="350"/>
      <c r="L32" s="350"/>
      <c r="M32" s="350"/>
      <c r="N32" s="350"/>
      <c r="O32" s="350"/>
      <c r="P32" s="350"/>
      <c r="Q32" s="349"/>
    </row>
    <row r="33" spans="1:17" ht="15.75">
      <c r="A33" s="339" t="s">
        <v>47</v>
      </c>
      <c r="B33" s="123" t="s">
        <v>133</v>
      </c>
      <c r="C33" s="86">
        <v>180</v>
      </c>
      <c r="D33" s="86">
        <v>4.97</v>
      </c>
      <c r="E33" s="86">
        <v>4.63</v>
      </c>
      <c r="F33" s="86">
        <v>28.57</v>
      </c>
      <c r="G33" s="86">
        <v>175.5</v>
      </c>
      <c r="H33" s="86">
        <v>13.6</v>
      </c>
      <c r="I33" s="86">
        <v>35.700000000000003</v>
      </c>
      <c r="J33" s="86">
        <v>101.7</v>
      </c>
      <c r="K33" s="86">
        <v>1.17</v>
      </c>
      <c r="L33" s="86">
        <v>91.6</v>
      </c>
      <c r="M33" s="86">
        <v>17.5</v>
      </c>
      <c r="N33" s="86">
        <v>0.12</v>
      </c>
      <c r="O33" s="86">
        <v>1.7999999999999999E-2</v>
      </c>
      <c r="P33" s="86">
        <v>0</v>
      </c>
      <c r="Q33" s="112">
        <v>182</v>
      </c>
    </row>
    <row r="34" spans="1:17" ht="15.75">
      <c r="A34" s="340"/>
      <c r="B34" s="123" t="s">
        <v>58</v>
      </c>
      <c r="C34" s="86">
        <v>180</v>
      </c>
      <c r="D34" s="86">
        <v>3.78</v>
      </c>
      <c r="E34" s="86">
        <v>3.2</v>
      </c>
      <c r="F34" s="86">
        <v>15.52</v>
      </c>
      <c r="G34" s="86">
        <v>107</v>
      </c>
      <c r="H34" s="86">
        <v>137.6</v>
      </c>
      <c r="I34" s="86">
        <v>20</v>
      </c>
      <c r="J34" s="86">
        <v>115</v>
      </c>
      <c r="K34" s="86">
        <v>0.49</v>
      </c>
      <c r="L34" s="86">
        <v>201.9</v>
      </c>
      <c r="M34" s="86">
        <v>22</v>
      </c>
      <c r="N34" s="86">
        <v>0.05</v>
      </c>
      <c r="O34" s="86">
        <v>0.17</v>
      </c>
      <c r="P34" s="86">
        <v>1.4</v>
      </c>
      <c r="Q34" s="112">
        <v>416</v>
      </c>
    </row>
    <row r="35" spans="1:17" ht="15.75">
      <c r="A35" s="340"/>
      <c r="B35" s="123" t="s">
        <v>64</v>
      </c>
      <c r="C35" s="90" t="s">
        <v>66</v>
      </c>
      <c r="D35" s="86">
        <v>4.45</v>
      </c>
      <c r="E35" s="86">
        <v>5.63</v>
      </c>
      <c r="F35" s="86">
        <v>20</v>
      </c>
      <c r="G35" s="86">
        <v>148.4</v>
      </c>
      <c r="H35" s="86">
        <v>94.9</v>
      </c>
      <c r="I35" s="86">
        <v>12.3</v>
      </c>
      <c r="J35" s="86">
        <v>74.2</v>
      </c>
      <c r="K35" s="86">
        <v>0.64</v>
      </c>
      <c r="L35" s="86">
        <v>45.2</v>
      </c>
      <c r="M35" s="86">
        <v>39</v>
      </c>
      <c r="N35" s="86">
        <v>4.5999999999999999E-2</v>
      </c>
      <c r="O35" s="86">
        <v>0.05</v>
      </c>
      <c r="P35" s="86">
        <v>7.2999999999999995E-2</v>
      </c>
      <c r="Q35" s="112">
        <v>3</v>
      </c>
    </row>
    <row r="36" spans="1:17" ht="15.75">
      <c r="A36" s="342" t="s">
        <v>195</v>
      </c>
      <c r="B36" s="343"/>
      <c r="C36" s="112">
        <v>410</v>
      </c>
      <c r="D36" s="143">
        <f>D33+D34+D35</f>
        <v>13.2</v>
      </c>
      <c r="E36" s="143">
        <f t="shared" ref="E36:P36" si="6">E33+E34+E35</f>
        <v>13.46</v>
      </c>
      <c r="F36" s="143">
        <f t="shared" si="6"/>
        <v>64.09</v>
      </c>
      <c r="G36" s="143">
        <f t="shared" si="6"/>
        <v>430.9</v>
      </c>
      <c r="H36" s="143">
        <f t="shared" si="6"/>
        <v>246.1</v>
      </c>
      <c r="I36" s="143">
        <f t="shared" si="6"/>
        <v>68</v>
      </c>
      <c r="J36" s="143">
        <f t="shared" si="6"/>
        <v>290.89999999999998</v>
      </c>
      <c r="K36" s="143">
        <f t="shared" si="6"/>
        <v>2.2999999999999998</v>
      </c>
      <c r="L36" s="143">
        <f t="shared" si="6"/>
        <v>338.7</v>
      </c>
      <c r="M36" s="143">
        <f t="shared" si="6"/>
        <v>78.5</v>
      </c>
      <c r="N36" s="143">
        <f t="shared" si="6"/>
        <v>0.21599999999999997</v>
      </c>
      <c r="O36" s="143">
        <f t="shared" si="6"/>
        <v>0.23799999999999999</v>
      </c>
      <c r="P36" s="143">
        <f t="shared" si="6"/>
        <v>1.4729999999999999</v>
      </c>
      <c r="Q36" s="112"/>
    </row>
    <row r="37" spans="1:17" ht="15.75">
      <c r="A37" s="114" t="s">
        <v>350</v>
      </c>
      <c r="B37" s="85" t="s">
        <v>25</v>
      </c>
      <c r="C37" s="86">
        <v>180</v>
      </c>
      <c r="D37" s="86">
        <v>0.9</v>
      </c>
      <c r="E37" s="86">
        <v>0</v>
      </c>
      <c r="F37" s="86">
        <v>18.100000000000001</v>
      </c>
      <c r="G37" s="86">
        <v>76</v>
      </c>
      <c r="H37" s="86">
        <v>12.6</v>
      </c>
      <c r="I37" s="86">
        <v>7.2</v>
      </c>
      <c r="J37" s="86">
        <v>12.6</v>
      </c>
      <c r="K37" s="86">
        <v>2.52</v>
      </c>
      <c r="L37" s="86">
        <v>0</v>
      </c>
      <c r="M37" s="86">
        <v>0</v>
      </c>
      <c r="N37" s="86">
        <v>2.3E-2</v>
      </c>
      <c r="O37" s="86">
        <v>2.3E-2</v>
      </c>
      <c r="P37" s="86">
        <v>3.6</v>
      </c>
      <c r="Q37" s="112">
        <v>418</v>
      </c>
    </row>
    <row r="38" spans="1:17" ht="15.75">
      <c r="A38" s="342" t="s">
        <v>197</v>
      </c>
      <c r="B38" s="343"/>
      <c r="C38" s="112">
        <f t="shared" ref="C38" si="7">C37</f>
        <v>180</v>
      </c>
      <c r="D38" s="143">
        <f>D37</f>
        <v>0.9</v>
      </c>
      <c r="E38" s="143">
        <f t="shared" ref="E38:P38" si="8">E37</f>
        <v>0</v>
      </c>
      <c r="F38" s="143">
        <f t="shared" si="8"/>
        <v>18.100000000000001</v>
      </c>
      <c r="G38" s="143">
        <f t="shared" si="8"/>
        <v>76</v>
      </c>
      <c r="H38" s="143">
        <f t="shared" si="8"/>
        <v>12.6</v>
      </c>
      <c r="I38" s="143">
        <f t="shared" si="8"/>
        <v>7.2</v>
      </c>
      <c r="J38" s="143">
        <f t="shared" si="8"/>
        <v>12.6</v>
      </c>
      <c r="K38" s="143">
        <f t="shared" si="8"/>
        <v>2.52</v>
      </c>
      <c r="L38" s="143">
        <f t="shared" si="8"/>
        <v>0</v>
      </c>
      <c r="M38" s="143">
        <f t="shared" si="8"/>
        <v>0</v>
      </c>
      <c r="N38" s="143">
        <f t="shared" si="8"/>
        <v>2.3E-2</v>
      </c>
      <c r="O38" s="143">
        <f t="shared" si="8"/>
        <v>2.3E-2</v>
      </c>
      <c r="P38" s="143">
        <f t="shared" si="8"/>
        <v>3.6</v>
      </c>
      <c r="Q38" s="112"/>
    </row>
    <row r="39" spans="1:17" ht="25.5">
      <c r="A39" s="350" t="s">
        <v>69</v>
      </c>
      <c r="B39" s="87" t="s">
        <v>70</v>
      </c>
      <c r="C39" s="86">
        <v>60</v>
      </c>
      <c r="D39" s="86">
        <v>0.48</v>
      </c>
      <c r="E39" s="86">
        <v>0.06</v>
      </c>
      <c r="F39" s="86">
        <v>1.5</v>
      </c>
      <c r="G39" s="86">
        <v>9</v>
      </c>
      <c r="H39" s="86">
        <v>13.8</v>
      </c>
      <c r="I39" s="86">
        <v>8.4</v>
      </c>
      <c r="J39" s="86">
        <v>25.2</v>
      </c>
      <c r="K39" s="86">
        <v>0.6</v>
      </c>
      <c r="L39" s="86">
        <v>0</v>
      </c>
      <c r="M39" s="86">
        <v>6.0000000000000001E-3</v>
      </c>
      <c r="N39" s="86">
        <v>1.7999999999999999E-2</v>
      </c>
      <c r="O39" s="86">
        <v>2.4E-2</v>
      </c>
      <c r="P39" s="86">
        <v>6</v>
      </c>
      <c r="Q39" s="116">
        <v>511</v>
      </c>
    </row>
    <row r="40" spans="1:17" ht="27" customHeight="1">
      <c r="A40" s="350"/>
      <c r="B40" s="87" t="s">
        <v>72</v>
      </c>
      <c r="C40" s="86">
        <v>180</v>
      </c>
      <c r="D40" s="86">
        <v>1.9</v>
      </c>
      <c r="E40" s="86">
        <v>2</v>
      </c>
      <c r="F40" s="86">
        <v>12.3</v>
      </c>
      <c r="G40" s="86">
        <v>75.3</v>
      </c>
      <c r="H40" s="86">
        <v>17.600000000000001</v>
      </c>
      <c r="I40" s="86">
        <v>19.399999999999999</v>
      </c>
      <c r="J40" s="86">
        <v>48</v>
      </c>
      <c r="K40" s="86">
        <v>0.78</v>
      </c>
      <c r="L40" s="86">
        <v>346.5</v>
      </c>
      <c r="M40" s="86">
        <v>0</v>
      </c>
      <c r="N40" s="86">
        <v>0.08</v>
      </c>
      <c r="O40" s="86">
        <v>4.3999999999999997E-2</v>
      </c>
      <c r="P40" s="86">
        <v>5.94</v>
      </c>
      <c r="Q40" s="112">
        <v>88</v>
      </c>
    </row>
    <row r="41" spans="1:17" ht="15.75">
      <c r="A41" s="350"/>
      <c r="B41" s="85" t="s">
        <v>75</v>
      </c>
      <c r="C41" s="86">
        <v>200</v>
      </c>
      <c r="D41" s="86">
        <v>7.78</v>
      </c>
      <c r="E41" s="86">
        <v>21.8</v>
      </c>
      <c r="F41" s="86">
        <v>14.5</v>
      </c>
      <c r="G41" s="86">
        <v>285</v>
      </c>
      <c r="H41" s="86">
        <v>28.2</v>
      </c>
      <c r="I41" s="86">
        <v>28.2</v>
      </c>
      <c r="J41" s="86">
        <v>304.5</v>
      </c>
      <c r="K41" s="86">
        <v>3.6</v>
      </c>
      <c r="L41" s="86">
        <v>111.9</v>
      </c>
      <c r="M41" s="86">
        <v>18.7</v>
      </c>
      <c r="N41" s="86">
        <v>0.2</v>
      </c>
      <c r="O41" s="86">
        <v>0.3</v>
      </c>
      <c r="P41" s="86">
        <v>8.5299999999999994</v>
      </c>
      <c r="Q41" s="112">
        <v>292</v>
      </c>
    </row>
    <row r="42" spans="1:17" ht="15.75">
      <c r="A42" s="350"/>
      <c r="B42" s="85" t="s">
        <v>79</v>
      </c>
      <c r="C42" s="86">
        <v>180</v>
      </c>
      <c r="D42" s="86">
        <v>1.4</v>
      </c>
      <c r="E42" s="86">
        <v>0</v>
      </c>
      <c r="F42" s="86">
        <v>25</v>
      </c>
      <c r="G42" s="86">
        <v>105</v>
      </c>
      <c r="H42" s="86">
        <v>28.5</v>
      </c>
      <c r="I42" s="86">
        <v>5.4</v>
      </c>
      <c r="J42" s="86">
        <v>13.8</v>
      </c>
      <c r="K42" s="86">
        <v>1.1100000000000001</v>
      </c>
      <c r="L42" s="86">
        <v>153.30000000000001</v>
      </c>
      <c r="M42" s="86">
        <v>0</v>
      </c>
      <c r="N42" s="86">
        <v>1.8E-3</v>
      </c>
      <c r="O42" s="86">
        <v>5.4000000000000003E-3</v>
      </c>
      <c r="P42" s="86">
        <v>0.36</v>
      </c>
      <c r="Q42" s="112">
        <v>394</v>
      </c>
    </row>
    <row r="43" spans="1:17" ht="15.75">
      <c r="A43" s="350"/>
      <c r="B43" s="85" t="s">
        <v>30</v>
      </c>
      <c r="C43" s="86">
        <v>40</v>
      </c>
      <c r="D43" s="86">
        <v>2.64</v>
      </c>
      <c r="E43" s="86">
        <v>0.35</v>
      </c>
      <c r="F43" s="86">
        <v>16.899999999999999</v>
      </c>
      <c r="G43" s="86">
        <v>81.5</v>
      </c>
      <c r="H43" s="86">
        <v>7.6</v>
      </c>
      <c r="I43" s="86">
        <v>7.2</v>
      </c>
      <c r="J43" s="86">
        <v>34.799999999999997</v>
      </c>
      <c r="K43" s="86">
        <v>1.6</v>
      </c>
      <c r="L43" s="86">
        <v>54.4</v>
      </c>
      <c r="M43" s="86">
        <v>0</v>
      </c>
      <c r="N43" s="86">
        <v>72</v>
      </c>
      <c r="O43" s="86">
        <v>3.2000000000000001E-2</v>
      </c>
      <c r="P43" s="86">
        <v>0</v>
      </c>
      <c r="Q43" s="116">
        <v>509</v>
      </c>
    </row>
    <row r="44" spans="1:17" ht="15.75">
      <c r="A44" s="342" t="s">
        <v>199</v>
      </c>
      <c r="B44" s="343"/>
      <c r="C44" s="112">
        <f>C39+C40+C41+C42+C43</f>
        <v>660</v>
      </c>
      <c r="D44" s="143">
        <f>D39+D40+D41+D42+D43</f>
        <v>14.200000000000001</v>
      </c>
      <c r="E44" s="143">
        <f t="shared" ref="E44:P44" si="9">E39+E40+E41+E42+E43</f>
        <v>24.21</v>
      </c>
      <c r="F44" s="143">
        <f t="shared" si="9"/>
        <v>70.199999999999989</v>
      </c>
      <c r="G44" s="143">
        <f t="shared" si="9"/>
        <v>555.79999999999995</v>
      </c>
      <c r="H44" s="143">
        <f t="shared" si="9"/>
        <v>95.699999999999989</v>
      </c>
      <c r="I44" s="143">
        <f t="shared" si="9"/>
        <v>68.599999999999994</v>
      </c>
      <c r="J44" s="143">
        <f t="shared" si="9"/>
        <v>426.3</v>
      </c>
      <c r="K44" s="143">
        <f t="shared" si="9"/>
        <v>7.6900000000000013</v>
      </c>
      <c r="L44" s="143">
        <f t="shared" si="9"/>
        <v>666.1</v>
      </c>
      <c r="M44" s="143">
        <f t="shared" si="9"/>
        <v>18.706</v>
      </c>
      <c r="N44" s="143">
        <f t="shared" si="9"/>
        <v>72.299800000000005</v>
      </c>
      <c r="O44" s="143">
        <f t="shared" si="9"/>
        <v>0.40539999999999998</v>
      </c>
      <c r="P44" s="143">
        <f t="shared" si="9"/>
        <v>20.83</v>
      </c>
      <c r="Q44" s="112"/>
    </row>
    <row r="45" spans="1:17" ht="25.5">
      <c r="A45" s="339" t="s">
        <v>85</v>
      </c>
      <c r="B45" s="89" t="s">
        <v>70</v>
      </c>
      <c r="C45" s="86">
        <v>60</v>
      </c>
      <c r="D45" s="86">
        <v>0.48</v>
      </c>
      <c r="E45" s="86">
        <v>0.06</v>
      </c>
      <c r="F45" s="86">
        <v>1.5</v>
      </c>
      <c r="G45" s="86">
        <v>9</v>
      </c>
      <c r="H45" s="86">
        <v>13.8</v>
      </c>
      <c r="I45" s="86">
        <v>8.4</v>
      </c>
      <c r="J45" s="86">
        <v>25.2</v>
      </c>
      <c r="K45" s="86">
        <v>0.6</v>
      </c>
      <c r="L45" s="86">
        <v>0</v>
      </c>
      <c r="M45" s="86">
        <v>6.0000000000000001E-3</v>
      </c>
      <c r="N45" s="86">
        <v>1.7999999999999999E-2</v>
      </c>
      <c r="O45" s="86">
        <v>2.4E-2</v>
      </c>
      <c r="P45" s="86">
        <v>6</v>
      </c>
      <c r="Q45" s="116">
        <v>511</v>
      </c>
    </row>
    <row r="46" spans="1:17" ht="15.75">
      <c r="A46" s="340"/>
      <c r="B46" s="89" t="s">
        <v>93</v>
      </c>
      <c r="C46" s="86">
        <v>50</v>
      </c>
      <c r="D46" s="86">
        <v>6.35</v>
      </c>
      <c r="E46" s="86">
        <v>5.75</v>
      </c>
      <c r="F46" s="86">
        <v>0.35</v>
      </c>
      <c r="G46" s="86">
        <v>78</v>
      </c>
      <c r="H46" s="86">
        <v>27.5</v>
      </c>
      <c r="I46" s="86">
        <v>6</v>
      </c>
      <c r="J46" s="86">
        <v>96</v>
      </c>
      <c r="K46" s="86">
        <v>1.25</v>
      </c>
      <c r="L46" s="86">
        <v>70</v>
      </c>
      <c r="M46" s="86">
        <v>125</v>
      </c>
      <c r="N46" s="86">
        <v>3.6999999999999998E-2</v>
      </c>
      <c r="O46" s="86">
        <v>0.22</v>
      </c>
      <c r="P46" s="86">
        <v>0</v>
      </c>
      <c r="Q46" s="112">
        <v>227</v>
      </c>
    </row>
    <row r="47" spans="1:17" ht="15.75">
      <c r="A47" s="340"/>
      <c r="B47" s="124" t="s">
        <v>60</v>
      </c>
      <c r="C47" s="86">
        <v>180</v>
      </c>
      <c r="D47" s="86">
        <v>0.12</v>
      </c>
      <c r="E47" s="86">
        <v>0.02</v>
      </c>
      <c r="F47" s="86">
        <v>10.199999999999999</v>
      </c>
      <c r="G47" s="86">
        <v>41</v>
      </c>
      <c r="H47" s="86">
        <v>12.8</v>
      </c>
      <c r="I47" s="86">
        <v>2.2000000000000002</v>
      </c>
      <c r="J47" s="86">
        <v>4</v>
      </c>
      <c r="K47" s="86">
        <v>0.32</v>
      </c>
      <c r="L47" s="86">
        <v>19.2</v>
      </c>
      <c r="M47" s="86">
        <v>0</v>
      </c>
      <c r="N47" s="86">
        <v>0</v>
      </c>
      <c r="O47" s="86">
        <v>0</v>
      </c>
      <c r="P47" s="86">
        <v>2.83</v>
      </c>
      <c r="Q47" s="112">
        <v>412</v>
      </c>
    </row>
    <row r="48" spans="1:17" ht="15.75">
      <c r="A48" s="340"/>
      <c r="B48" s="124" t="s">
        <v>30</v>
      </c>
      <c r="C48" s="86">
        <v>40</v>
      </c>
      <c r="D48" s="86">
        <v>2.64</v>
      </c>
      <c r="E48" s="86">
        <v>0.35</v>
      </c>
      <c r="F48" s="86">
        <v>16.899999999999999</v>
      </c>
      <c r="G48" s="86">
        <v>81.5</v>
      </c>
      <c r="H48" s="86">
        <v>7.6</v>
      </c>
      <c r="I48" s="86">
        <v>7.2</v>
      </c>
      <c r="J48" s="86">
        <v>34.799999999999997</v>
      </c>
      <c r="K48" s="86">
        <v>1.6</v>
      </c>
      <c r="L48" s="86">
        <v>54.4</v>
      </c>
      <c r="M48" s="86">
        <v>0</v>
      </c>
      <c r="N48" s="86">
        <v>7.1999999999999995E-2</v>
      </c>
      <c r="O48" s="86">
        <v>3.2000000000000001E-2</v>
      </c>
      <c r="P48" s="86">
        <v>0</v>
      </c>
      <c r="Q48" s="116">
        <v>509</v>
      </c>
    </row>
    <row r="49" spans="1:17" ht="15.75">
      <c r="A49" s="341"/>
      <c r="B49" s="124" t="s">
        <v>97</v>
      </c>
      <c r="C49" s="86">
        <v>40</v>
      </c>
      <c r="D49" s="86">
        <v>3.05</v>
      </c>
      <c r="E49" s="86">
        <v>0.24</v>
      </c>
      <c r="F49" s="86">
        <v>20</v>
      </c>
      <c r="G49" s="86">
        <v>94</v>
      </c>
      <c r="H49" s="86">
        <v>9.1999999999999993</v>
      </c>
      <c r="I49" s="86">
        <v>13.2</v>
      </c>
      <c r="J49" s="86">
        <v>33.6</v>
      </c>
      <c r="K49" s="86">
        <v>0.8</v>
      </c>
      <c r="L49" s="86">
        <v>51.6</v>
      </c>
      <c r="M49" s="86">
        <v>0</v>
      </c>
      <c r="N49" s="86">
        <v>6.4000000000000001E-2</v>
      </c>
      <c r="O49" s="86">
        <v>0.02</v>
      </c>
      <c r="P49" s="86">
        <v>0</v>
      </c>
      <c r="Q49" s="112">
        <v>509</v>
      </c>
    </row>
    <row r="50" spans="1:17" ht="15.75">
      <c r="A50" s="342" t="s">
        <v>201</v>
      </c>
      <c r="B50" s="343"/>
      <c r="C50" s="125">
        <f>C45+C46+C47+C48+C49</f>
        <v>370</v>
      </c>
      <c r="D50" s="150">
        <f>D45+D46+D47+D48+D49</f>
        <v>12.64</v>
      </c>
      <c r="E50" s="150">
        <f t="shared" ref="E50:P50" si="10">E45+E46+E47+E48+E49</f>
        <v>6.419999999999999</v>
      </c>
      <c r="F50" s="150">
        <f t="shared" si="10"/>
        <v>48.949999999999996</v>
      </c>
      <c r="G50" s="150">
        <f t="shared" si="10"/>
        <v>303.5</v>
      </c>
      <c r="H50" s="150">
        <f t="shared" si="10"/>
        <v>70.899999999999991</v>
      </c>
      <c r="I50" s="150">
        <f t="shared" si="10"/>
        <v>37</v>
      </c>
      <c r="J50" s="150">
        <f t="shared" si="10"/>
        <v>193.6</v>
      </c>
      <c r="K50" s="150">
        <f t="shared" si="10"/>
        <v>4.57</v>
      </c>
      <c r="L50" s="150">
        <f t="shared" si="10"/>
        <v>195.2</v>
      </c>
      <c r="M50" s="150">
        <f t="shared" si="10"/>
        <v>125.006</v>
      </c>
      <c r="N50" s="150">
        <f t="shared" si="10"/>
        <v>0.191</v>
      </c>
      <c r="O50" s="150">
        <f t="shared" si="10"/>
        <v>0.29600000000000004</v>
      </c>
      <c r="P50" s="150">
        <f t="shared" si="10"/>
        <v>8.83</v>
      </c>
      <c r="Q50" s="112"/>
    </row>
    <row r="51" spans="1:17" ht="26.25">
      <c r="A51" s="357" t="s">
        <v>204</v>
      </c>
      <c r="B51" s="357"/>
      <c r="C51" s="144">
        <f t="shared" ref="C51" si="11">C36+C38+C44+C50</f>
        <v>1620</v>
      </c>
      <c r="D51" s="181">
        <f>D36+D38+D44+D50</f>
        <v>40.94</v>
      </c>
      <c r="E51" s="181">
        <f t="shared" ref="E51:P51" si="12">E36+E38+E44+E50</f>
        <v>44.09</v>
      </c>
      <c r="F51" s="181">
        <f t="shared" si="12"/>
        <v>201.33999999999997</v>
      </c>
      <c r="G51" s="181">
        <f t="shared" si="12"/>
        <v>1366.1999999999998</v>
      </c>
      <c r="H51" s="173">
        <f t="shared" si="12"/>
        <v>425.29999999999995</v>
      </c>
      <c r="I51" s="173">
        <f t="shared" si="12"/>
        <v>180.8</v>
      </c>
      <c r="J51" s="173">
        <f t="shared" si="12"/>
        <v>923.4</v>
      </c>
      <c r="K51" s="181">
        <f t="shared" si="12"/>
        <v>17.080000000000002</v>
      </c>
      <c r="L51" s="173">
        <f t="shared" si="12"/>
        <v>1200</v>
      </c>
      <c r="M51" s="181">
        <f t="shared" si="12"/>
        <v>222.21199999999999</v>
      </c>
      <c r="N51" s="181">
        <f t="shared" si="12"/>
        <v>72.729800000000012</v>
      </c>
      <c r="O51" s="181">
        <f t="shared" si="12"/>
        <v>0.96240000000000003</v>
      </c>
      <c r="P51" s="181">
        <f t="shared" si="12"/>
        <v>34.732999999999997</v>
      </c>
      <c r="Q51" s="112"/>
    </row>
    <row r="52" spans="1:17">
      <c r="A52" s="127"/>
      <c r="B52" s="127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</row>
    <row r="53" spans="1:17">
      <c r="A53" s="127"/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</row>
    <row r="54" spans="1:17">
      <c r="A54" s="127"/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</row>
    <row r="55" spans="1:17">
      <c r="A55" s="127"/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</row>
    <row r="56" spans="1:17">
      <c r="A56" s="127"/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</row>
    <row r="57" spans="1:17">
      <c r="A57" s="127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</row>
    <row r="58" spans="1:17">
      <c r="A58" s="127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</row>
    <row r="59" spans="1:17" ht="23.25">
      <c r="A59" s="353" t="s">
        <v>205</v>
      </c>
      <c r="B59" s="353"/>
      <c r="C59" s="353"/>
      <c r="D59" s="353"/>
      <c r="E59" s="353"/>
      <c r="F59" s="353"/>
      <c r="G59" s="353"/>
      <c r="H59" s="353"/>
      <c r="I59" s="353"/>
      <c r="J59" s="353"/>
      <c r="K59" s="353"/>
      <c r="L59" s="353"/>
      <c r="M59" s="353"/>
      <c r="N59" s="353"/>
      <c r="O59" s="353"/>
      <c r="P59" s="353"/>
    </row>
    <row r="60" spans="1:17">
      <c r="A60" s="349" t="s">
        <v>187</v>
      </c>
      <c r="B60" s="349" t="s">
        <v>51</v>
      </c>
      <c r="C60" s="349" t="s">
        <v>188</v>
      </c>
      <c r="D60" s="349" t="s">
        <v>189</v>
      </c>
      <c r="E60" s="350"/>
      <c r="F60" s="350"/>
      <c r="G60" s="349" t="s">
        <v>339</v>
      </c>
      <c r="H60" s="349" t="s">
        <v>340</v>
      </c>
      <c r="I60" s="349" t="s">
        <v>341</v>
      </c>
      <c r="J60" s="350" t="s">
        <v>342</v>
      </c>
      <c r="K60" s="350" t="s">
        <v>343</v>
      </c>
      <c r="L60" s="350" t="s">
        <v>344</v>
      </c>
      <c r="M60" s="350" t="s">
        <v>345</v>
      </c>
      <c r="N60" s="350" t="s">
        <v>346</v>
      </c>
      <c r="O60" s="350" t="s">
        <v>347</v>
      </c>
      <c r="P60" s="350" t="s">
        <v>348</v>
      </c>
      <c r="Q60" s="349" t="s">
        <v>349</v>
      </c>
    </row>
    <row r="61" spans="1:17">
      <c r="A61" s="349"/>
      <c r="B61" s="350"/>
      <c r="C61" s="350"/>
      <c r="D61" s="175" t="s">
        <v>190</v>
      </c>
      <c r="E61" s="175" t="s">
        <v>191</v>
      </c>
      <c r="F61" s="175" t="s">
        <v>192</v>
      </c>
      <c r="G61" s="350"/>
      <c r="H61" s="350"/>
      <c r="I61" s="350"/>
      <c r="J61" s="350"/>
      <c r="K61" s="350"/>
      <c r="L61" s="350"/>
      <c r="M61" s="350"/>
      <c r="N61" s="350"/>
      <c r="O61" s="350"/>
      <c r="P61" s="350"/>
      <c r="Q61" s="349"/>
    </row>
    <row r="62" spans="1:17" ht="15.75">
      <c r="A62" s="350" t="s">
        <v>47</v>
      </c>
      <c r="B62" s="85" t="s">
        <v>105</v>
      </c>
      <c r="C62" s="86">
        <v>180</v>
      </c>
      <c r="D62" s="86">
        <v>3.57</v>
      </c>
      <c r="E62" s="86">
        <v>4.68</v>
      </c>
      <c r="F62" s="86">
        <v>32.299999999999997</v>
      </c>
      <c r="G62" s="86">
        <v>185.6</v>
      </c>
      <c r="H62" s="86">
        <v>9.1999999999999993</v>
      </c>
      <c r="I62" s="86">
        <v>6.7</v>
      </c>
      <c r="J62" s="123">
        <v>33.1</v>
      </c>
      <c r="K62" s="123">
        <v>0.4</v>
      </c>
      <c r="L62" s="123">
        <v>49.9</v>
      </c>
      <c r="M62" s="123">
        <v>17.100000000000001</v>
      </c>
      <c r="N62" s="123">
        <v>3.4000000000000002E-2</v>
      </c>
      <c r="O62" s="123">
        <v>1.7000000000000001E-2</v>
      </c>
      <c r="P62" s="86">
        <v>0</v>
      </c>
      <c r="Q62" s="170">
        <v>182</v>
      </c>
    </row>
    <row r="63" spans="1:17" ht="15.75">
      <c r="A63" s="350"/>
      <c r="B63" s="85" t="s">
        <v>59</v>
      </c>
      <c r="C63" s="86">
        <v>180</v>
      </c>
      <c r="D63" s="86">
        <v>4.7E-2</v>
      </c>
      <c r="E63" s="86">
        <v>1.0999999999999999E-2</v>
      </c>
      <c r="F63" s="86">
        <v>8.3800000000000008</v>
      </c>
      <c r="G63" s="86">
        <v>33.6</v>
      </c>
      <c r="H63" s="86">
        <v>9.6</v>
      </c>
      <c r="I63" s="86">
        <v>1.08</v>
      </c>
      <c r="J63" s="86">
        <v>1.9</v>
      </c>
      <c r="K63" s="86">
        <v>0.22</v>
      </c>
      <c r="L63" s="86">
        <v>6.24</v>
      </c>
      <c r="M63" s="86">
        <v>0</v>
      </c>
      <c r="N63" s="86">
        <v>0</v>
      </c>
      <c r="O63" s="86">
        <v>0</v>
      </c>
      <c r="P63" s="86">
        <v>2.3E-2</v>
      </c>
      <c r="Q63" s="116">
        <v>411</v>
      </c>
    </row>
    <row r="64" spans="1:17" ht="15.75">
      <c r="A64" s="350"/>
      <c r="B64" s="85" t="s">
        <v>351</v>
      </c>
      <c r="C64" s="90" t="s">
        <v>63</v>
      </c>
      <c r="D64" s="86">
        <v>3.12</v>
      </c>
      <c r="E64" s="86">
        <v>5.31</v>
      </c>
      <c r="F64" s="86">
        <v>20.09</v>
      </c>
      <c r="G64" s="86">
        <v>140.30000000000001</v>
      </c>
      <c r="H64" s="86">
        <v>9.3000000000000007</v>
      </c>
      <c r="I64" s="86">
        <v>9.9</v>
      </c>
      <c r="J64" s="86">
        <v>29.1</v>
      </c>
      <c r="K64" s="86">
        <v>0.62</v>
      </c>
      <c r="L64" s="86">
        <v>42.9</v>
      </c>
      <c r="M64" s="86">
        <v>40</v>
      </c>
      <c r="N64" s="86">
        <v>0.05</v>
      </c>
      <c r="O64" s="86">
        <v>0.03</v>
      </c>
      <c r="P64" s="86">
        <v>0</v>
      </c>
      <c r="Q64" s="116">
        <v>1</v>
      </c>
    </row>
    <row r="65" spans="1:17" ht="15.75">
      <c r="A65" s="342" t="s">
        <v>195</v>
      </c>
      <c r="B65" s="343"/>
      <c r="C65" s="112">
        <v>407</v>
      </c>
      <c r="D65" s="112">
        <f>D62+D63+D64</f>
        <v>6.7370000000000001</v>
      </c>
      <c r="E65" s="173">
        <f t="shared" ref="E65:P65" si="13">E62+E63+E64</f>
        <v>10.000999999999999</v>
      </c>
      <c r="F65" s="173">
        <f t="shared" si="13"/>
        <v>60.769999999999996</v>
      </c>
      <c r="G65" s="173">
        <f t="shared" si="13"/>
        <v>359.5</v>
      </c>
      <c r="H65" s="173">
        <f t="shared" si="13"/>
        <v>28.099999999999998</v>
      </c>
      <c r="I65" s="173">
        <f t="shared" si="13"/>
        <v>17.68</v>
      </c>
      <c r="J65" s="173">
        <f t="shared" si="13"/>
        <v>64.099999999999994</v>
      </c>
      <c r="K65" s="173">
        <f t="shared" si="13"/>
        <v>1.24</v>
      </c>
      <c r="L65" s="173">
        <f t="shared" si="13"/>
        <v>99.039999999999992</v>
      </c>
      <c r="M65" s="173">
        <f t="shared" si="13"/>
        <v>57.1</v>
      </c>
      <c r="N65" s="173">
        <f t="shared" si="13"/>
        <v>8.4000000000000005E-2</v>
      </c>
      <c r="O65" s="173">
        <f t="shared" si="13"/>
        <v>4.7E-2</v>
      </c>
      <c r="P65" s="173">
        <f t="shared" si="13"/>
        <v>2.3E-2</v>
      </c>
      <c r="Q65" s="128"/>
    </row>
    <row r="66" spans="1:17" ht="15.75">
      <c r="A66" s="114" t="s">
        <v>350</v>
      </c>
      <c r="B66" s="91" t="s">
        <v>68</v>
      </c>
      <c r="C66" s="86">
        <v>100</v>
      </c>
      <c r="D66" s="86">
        <v>0.4</v>
      </c>
      <c r="E66" s="86">
        <v>0.4</v>
      </c>
      <c r="F66" s="86">
        <v>9.8000000000000007</v>
      </c>
      <c r="G66" s="86">
        <v>44.5</v>
      </c>
      <c r="H66" s="86">
        <v>16</v>
      </c>
      <c r="I66" s="86">
        <v>8</v>
      </c>
      <c r="J66" s="86">
        <v>11</v>
      </c>
      <c r="K66" s="86">
        <v>2.2000000000000002</v>
      </c>
      <c r="L66" s="86">
        <v>0.63</v>
      </c>
      <c r="M66" s="86">
        <v>0.01</v>
      </c>
      <c r="N66" s="86">
        <v>0.03</v>
      </c>
      <c r="O66" s="86">
        <v>0.02</v>
      </c>
      <c r="P66" s="86">
        <v>10</v>
      </c>
      <c r="Q66" s="116">
        <v>510</v>
      </c>
    </row>
    <row r="67" spans="1:17" ht="15.75">
      <c r="A67" s="342" t="s">
        <v>197</v>
      </c>
      <c r="B67" s="343"/>
      <c r="C67" s="112">
        <f t="shared" ref="C67" si="14">C66</f>
        <v>100</v>
      </c>
      <c r="D67" s="112">
        <f>D66</f>
        <v>0.4</v>
      </c>
      <c r="E67" s="116">
        <f t="shared" ref="E67:P67" si="15">E66</f>
        <v>0.4</v>
      </c>
      <c r="F67" s="116">
        <f t="shared" si="15"/>
        <v>9.8000000000000007</v>
      </c>
      <c r="G67" s="116">
        <f t="shared" si="15"/>
        <v>44.5</v>
      </c>
      <c r="H67" s="116">
        <f t="shared" si="15"/>
        <v>16</v>
      </c>
      <c r="I67" s="116">
        <f t="shared" si="15"/>
        <v>8</v>
      </c>
      <c r="J67" s="116">
        <f t="shared" si="15"/>
        <v>11</v>
      </c>
      <c r="K67" s="116">
        <f t="shared" si="15"/>
        <v>2.2000000000000002</v>
      </c>
      <c r="L67" s="116">
        <f t="shared" si="15"/>
        <v>0.63</v>
      </c>
      <c r="M67" s="116">
        <f t="shared" si="15"/>
        <v>0.01</v>
      </c>
      <c r="N67" s="116">
        <f t="shared" si="15"/>
        <v>0.03</v>
      </c>
      <c r="O67" s="116">
        <f t="shared" si="15"/>
        <v>0.02</v>
      </c>
      <c r="P67" s="116">
        <f t="shared" si="15"/>
        <v>10</v>
      </c>
      <c r="Q67" s="128"/>
    </row>
    <row r="68" spans="1:17" ht="27" customHeight="1">
      <c r="A68" s="350" t="s">
        <v>69</v>
      </c>
      <c r="B68" s="89" t="s">
        <v>70</v>
      </c>
      <c r="C68" s="86">
        <v>60</v>
      </c>
      <c r="D68" s="86">
        <v>0.48</v>
      </c>
      <c r="E68" s="86">
        <v>0.06</v>
      </c>
      <c r="F68" s="86">
        <v>1.5</v>
      </c>
      <c r="G68" s="86">
        <v>9</v>
      </c>
      <c r="H68" s="86">
        <v>13.8</v>
      </c>
      <c r="I68" s="86">
        <v>8.4</v>
      </c>
      <c r="J68" s="86">
        <v>25.2</v>
      </c>
      <c r="K68" s="86">
        <v>0.6</v>
      </c>
      <c r="L68" s="86">
        <v>0</v>
      </c>
      <c r="M68" s="86">
        <v>6.0000000000000001E-3</v>
      </c>
      <c r="N68" s="86">
        <v>1.7999999999999999E-2</v>
      </c>
      <c r="O68" s="86">
        <v>2.4E-2</v>
      </c>
      <c r="P68" s="86">
        <v>6</v>
      </c>
      <c r="Q68" s="116">
        <v>511</v>
      </c>
    </row>
    <row r="69" spans="1:17" ht="25.5">
      <c r="A69" s="350"/>
      <c r="B69" s="87" t="s">
        <v>156</v>
      </c>
      <c r="C69" s="86">
        <v>180</v>
      </c>
      <c r="D69" s="86">
        <v>1.25</v>
      </c>
      <c r="E69" s="86">
        <v>3.52</v>
      </c>
      <c r="F69" s="86">
        <v>6.1</v>
      </c>
      <c r="G69" s="86">
        <v>61</v>
      </c>
      <c r="H69" s="86">
        <v>31</v>
      </c>
      <c r="I69" s="86">
        <v>16.02</v>
      </c>
      <c r="J69" s="85">
        <v>34.29</v>
      </c>
      <c r="K69" s="85">
        <v>0.56999999999999995</v>
      </c>
      <c r="L69" s="85">
        <v>31.2</v>
      </c>
      <c r="M69" s="85">
        <v>0</v>
      </c>
      <c r="N69" s="85">
        <v>4.1000000000000002E-2</v>
      </c>
      <c r="O69" s="85">
        <v>3.2000000000000001E-2</v>
      </c>
      <c r="P69" s="86">
        <v>0</v>
      </c>
      <c r="Q69" s="116">
        <v>73</v>
      </c>
    </row>
    <row r="70" spans="1:17" ht="15.75">
      <c r="A70" s="350"/>
      <c r="B70" s="85" t="s">
        <v>76</v>
      </c>
      <c r="C70" s="86">
        <v>200</v>
      </c>
      <c r="D70" s="86">
        <v>13.8</v>
      </c>
      <c r="E70" s="86">
        <v>17.600000000000001</v>
      </c>
      <c r="F70" s="86">
        <v>21.8</v>
      </c>
      <c r="G70" s="86">
        <v>300</v>
      </c>
      <c r="H70" s="86">
        <v>20.5</v>
      </c>
      <c r="I70" s="86">
        <v>180.6</v>
      </c>
      <c r="J70" s="86">
        <v>271</v>
      </c>
      <c r="K70" s="86">
        <v>6.19</v>
      </c>
      <c r="L70" s="86">
        <v>345</v>
      </c>
      <c r="M70" s="86">
        <v>25.7</v>
      </c>
      <c r="N70" s="86">
        <v>0.32</v>
      </c>
      <c r="O70" s="86">
        <v>0.15</v>
      </c>
      <c r="P70" s="86">
        <v>0</v>
      </c>
      <c r="Q70" s="151">
        <v>523</v>
      </c>
    </row>
    <row r="71" spans="1:17" ht="15.75">
      <c r="A71" s="350"/>
      <c r="B71" s="85" t="s">
        <v>80</v>
      </c>
      <c r="C71" s="86">
        <v>180</v>
      </c>
      <c r="D71" s="155">
        <v>0.4</v>
      </c>
      <c r="E71" s="155">
        <v>0.09</v>
      </c>
      <c r="F71" s="155">
        <v>30.6</v>
      </c>
      <c r="G71" s="155">
        <v>124.7</v>
      </c>
      <c r="H71" s="86">
        <v>21.2</v>
      </c>
      <c r="I71" s="86">
        <v>5.9</v>
      </c>
      <c r="J71" s="86">
        <v>10.3</v>
      </c>
      <c r="K71" s="86">
        <v>0.21</v>
      </c>
      <c r="L71" s="86">
        <v>89.4</v>
      </c>
      <c r="M71" s="86">
        <v>0</v>
      </c>
      <c r="N71" s="86">
        <v>1.4E-2</v>
      </c>
      <c r="O71" s="86">
        <v>1.4E-2</v>
      </c>
      <c r="P71" s="86">
        <v>11.6</v>
      </c>
      <c r="Q71" s="116">
        <v>392</v>
      </c>
    </row>
    <row r="72" spans="1:17" ht="15.75">
      <c r="A72" s="350"/>
      <c r="B72" s="85" t="s">
        <v>30</v>
      </c>
      <c r="C72" s="86">
        <v>40</v>
      </c>
      <c r="D72" s="86">
        <v>2.64</v>
      </c>
      <c r="E72" s="86">
        <v>0.35</v>
      </c>
      <c r="F72" s="86">
        <v>16.899999999999999</v>
      </c>
      <c r="G72" s="86">
        <v>81.5</v>
      </c>
      <c r="H72" s="86">
        <v>7.6</v>
      </c>
      <c r="I72" s="86">
        <v>7.2</v>
      </c>
      <c r="J72" s="86">
        <v>34.799999999999997</v>
      </c>
      <c r="K72" s="86">
        <v>1.6</v>
      </c>
      <c r="L72" s="86">
        <v>54.4</v>
      </c>
      <c r="M72" s="86">
        <v>0</v>
      </c>
      <c r="N72" s="86">
        <v>7.1999999999999995E-2</v>
      </c>
      <c r="O72" s="86">
        <v>3.2000000000000001E-2</v>
      </c>
      <c r="P72" s="86">
        <v>0</v>
      </c>
      <c r="Q72" s="116">
        <v>509</v>
      </c>
    </row>
    <row r="73" spans="1:17" ht="15.75">
      <c r="A73" s="342" t="s">
        <v>199</v>
      </c>
      <c r="B73" s="343"/>
      <c r="C73" s="112">
        <f>C68+C69+C70+C71+C72</f>
        <v>660</v>
      </c>
      <c r="D73" s="112">
        <f>D68+D69+D70+D71+D72</f>
        <v>18.57</v>
      </c>
      <c r="E73" s="173">
        <f t="shared" ref="E73:P73" si="16">E68+E69+E70+E71+E72</f>
        <v>21.62</v>
      </c>
      <c r="F73" s="173">
        <f t="shared" si="16"/>
        <v>76.900000000000006</v>
      </c>
      <c r="G73" s="173">
        <f t="shared" si="16"/>
        <v>576.20000000000005</v>
      </c>
      <c r="H73" s="173">
        <f t="shared" si="16"/>
        <v>94.1</v>
      </c>
      <c r="I73" s="173">
        <f t="shared" si="16"/>
        <v>218.11999999999998</v>
      </c>
      <c r="J73" s="173">
        <f t="shared" si="16"/>
        <v>375.59000000000003</v>
      </c>
      <c r="K73" s="173">
        <f t="shared" si="16"/>
        <v>9.17</v>
      </c>
      <c r="L73" s="173">
        <f t="shared" si="16"/>
        <v>520</v>
      </c>
      <c r="M73" s="173">
        <f t="shared" si="16"/>
        <v>25.706</v>
      </c>
      <c r="N73" s="173">
        <f t="shared" si="16"/>
        <v>0.46500000000000002</v>
      </c>
      <c r="O73" s="173">
        <f t="shared" si="16"/>
        <v>0.252</v>
      </c>
      <c r="P73" s="173">
        <f t="shared" si="16"/>
        <v>17.600000000000001</v>
      </c>
      <c r="Q73" s="128"/>
    </row>
    <row r="74" spans="1:17" ht="25.5">
      <c r="A74" s="339" t="s">
        <v>85</v>
      </c>
      <c r="B74" s="87" t="s">
        <v>352</v>
      </c>
      <c r="C74" s="86">
        <v>120</v>
      </c>
      <c r="D74" s="86">
        <v>10.8</v>
      </c>
      <c r="E74" s="86">
        <v>12.5</v>
      </c>
      <c r="F74" s="86">
        <v>31.2</v>
      </c>
      <c r="G74" s="86">
        <v>288</v>
      </c>
      <c r="H74" s="86">
        <v>186.8</v>
      </c>
      <c r="I74" s="86">
        <v>31.2</v>
      </c>
      <c r="J74" s="86">
        <v>273.60000000000002</v>
      </c>
      <c r="K74" s="86">
        <v>0.92</v>
      </c>
      <c r="L74" s="86">
        <v>162.1</v>
      </c>
      <c r="M74" s="86">
        <v>68.400000000000006</v>
      </c>
      <c r="N74" s="86">
        <v>0.08</v>
      </c>
      <c r="O74" s="86">
        <v>0.32</v>
      </c>
      <c r="P74" s="86">
        <v>0.28999999999999998</v>
      </c>
      <c r="Q74" s="116">
        <v>245</v>
      </c>
    </row>
    <row r="75" spans="1:17" ht="15.75">
      <c r="A75" s="340"/>
      <c r="B75" s="85" t="s">
        <v>208</v>
      </c>
      <c r="C75" s="86">
        <v>180</v>
      </c>
      <c r="D75" s="86">
        <v>0</v>
      </c>
      <c r="E75" s="86">
        <v>0</v>
      </c>
      <c r="F75" s="86">
        <v>16.2</v>
      </c>
      <c r="G75" s="86">
        <v>64.8</v>
      </c>
      <c r="H75" s="86">
        <v>0.18</v>
      </c>
      <c r="I75" s="86">
        <v>2.16</v>
      </c>
      <c r="J75" s="86">
        <v>5.7</v>
      </c>
      <c r="K75" s="86">
        <v>3.5999999999999997E-2</v>
      </c>
      <c r="L75" s="86">
        <v>0</v>
      </c>
      <c r="M75" s="86">
        <v>0</v>
      </c>
      <c r="N75" s="86">
        <v>1.1999999999999999E-3</v>
      </c>
      <c r="O75" s="86">
        <v>4.7999999999999996E-3</v>
      </c>
      <c r="P75" s="86">
        <v>2.74</v>
      </c>
      <c r="Q75" s="149">
        <v>508</v>
      </c>
    </row>
    <row r="76" spans="1:17" ht="15.75">
      <c r="A76" s="341"/>
      <c r="B76" s="129" t="s">
        <v>97</v>
      </c>
      <c r="C76" s="86">
        <v>40</v>
      </c>
      <c r="D76" s="86">
        <v>3.05</v>
      </c>
      <c r="E76" s="86">
        <v>0.24</v>
      </c>
      <c r="F76" s="86">
        <v>20</v>
      </c>
      <c r="G76" s="86">
        <v>94</v>
      </c>
      <c r="H76" s="86">
        <v>9.1999999999999993</v>
      </c>
      <c r="I76" s="86">
        <v>13.2</v>
      </c>
      <c r="J76" s="86">
        <v>33.6</v>
      </c>
      <c r="K76" s="86">
        <v>0.8</v>
      </c>
      <c r="L76" s="86">
        <v>51.6</v>
      </c>
      <c r="M76" s="86">
        <v>0</v>
      </c>
      <c r="N76" s="86">
        <v>6.4000000000000001E-2</v>
      </c>
      <c r="O76" s="86">
        <v>0.02</v>
      </c>
      <c r="P76" s="86">
        <v>0</v>
      </c>
      <c r="Q76" s="116">
        <v>509</v>
      </c>
    </row>
    <row r="77" spans="1:17" ht="15.75">
      <c r="A77" s="342" t="s">
        <v>201</v>
      </c>
      <c r="B77" s="343"/>
      <c r="C77" s="112">
        <f>C74+C75+C76</f>
        <v>340</v>
      </c>
      <c r="D77" s="112">
        <f>D74+D75+D76</f>
        <v>13.850000000000001</v>
      </c>
      <c r="E77" s="173">
        <f t="shared" ref="E77:P77" si="17">E74+E75+E76</f>
        <v>12.74</v>
      </c>
      <c r="F77" s="173">
        <f t="shared" si="17"/>
        <v>67.400000000000006</v>
      </c>
      <c r="G77" s="173">
        <f t="shared" si="17"/>
        <v>446.8</v>
      </c>
      <c r="H77" s="173">
        <f t="shared" si="17"/>
        <v>196.18</v>
      </c>
      <c r="I77" s="173">
        <f t="shared" si="17"/>
        <v>46.56</v>
      </c>
      <c r="J77" s="173">
        <f t="shared" si="17"/>
        <v>312.90000000000003</v>
      </c>
      <c r="K77" s="173">
        <f t="shared" si="17"/>
        <v>1.7560000000000002</v>
      </c>
      <c r="L77" s="173">
        <f t="shared" si="17"/>
        <v>213.7</v>
      </c>
      <c r="M77" s="173">
        <f t="shared" si="17"/>
        <v>68.400000000000006</v>
      </c>
      <c r="N77" s="173">
        <f t="shared" si="17"/>
        <v>0.1452</v>
      </c>
      <c r="O77" s="173">
        <f t="shared" si="17"/>
        <v>0.34480000000000005</v>
      </c>
      <c r="P77" s="173">
        <f t="shared" si="17"/>
        <v>3.0300000000000002</v>
      </c>
      <c r="Q77" s="128"/>
    </row>
    <row r="78" spans="1:17" ht="26.25">
      <c r="A78" s="357" t="s">
        <v>206</v>
      </c>
      <c r="B78" s="357"/>
      <c r="C78" s="144">
        <f t="shared" ref="C78" si="18">C65+C67+C73+C77</f>
        <v>1507</v>
      </c>
      <c r="D78" s="179">
        <f>D65+D67+D73+D77</f>
        <v>39.557000000000002</v>
      </c>
      <c r="E78" s="179">
        <f t="shared" ref="E78:P78" si="19">E65+E67+E73+E77</f>
        <v>44.761000000000003</v>
      </c>
      <c r="F78" s="144">
        <f t="shared" si="19"/>
        <v>214.87</v>
      </c>
      <c r="G78" s="144">
        <f t="shared" si="19"/>
        <v>1427</v>
      </c>
      <c r="H78" s="144">
        <f t="shared" si="19"/>
        <v>334.38</v>
      </c>
      <c r="I78" s="144">
        <f t="shared" si="19"/>
        <v>290.36</v>
      </c>
      <c r="J78" s="144">
        <f t="shared" si="19"/>
        <v>763.59000000000015</v>
      </c>
      <c r="K78" s="144">
        <f t="shared" si="19"/>
        <v>14.366</v>
      </c>
      <c r="L78" s="144">
        <f t="shared" si="19"/>
        <v>833.36999999999989</v>
      </c>
      <c r="M78" s="144">
        <f t="shared" si="19"/>
        <v>151.21600000000001</v>
      </c>
      <c r="N78" s="144">
        <f t="shared" si="19"/>
        <v>0.72420000000000007</v>
      </c>
      <c r="O78" s="144">
        <f t="shared" si="19"/>
        <v>0.66380000000000006</v>
      </c>
      <c r="P78" s="144">
        <f t="shared" si="19"/>
        <v>30.653000000000002</v>
      </c>
      <c r="Q78" s="128"/>
    </row>
    <row r="79" spans="1:17" ht="26.25">
      <c r="A79" s="118"/>
      <c r="B79" s="119"/>
      <c r="C79" s="120"/>
      <c r="D79" s="120"/>
      <c r="E79" s="120"/>
      <c r="F79" s="120"/>
      <c r="G79" s="120"/>
      <c r="H79" s="120"/>
      <c r="I79" s="121"/>
      <c r="J79" s="130"/>
      <c r="K79" s="130"/>
      <c r="L79" s="130"/>
      <c r="M79" s="130"/>
      <c r="N79" s="130"/>
      <c r="O79" s="130"/>
      <c r="P79" s="130"/>
    </row>
    <row r="80" spans="1:17" ht="26.25">
      <c r="A80" s="118"/>
      <c r="B80" s="119"/>
      <c r="C80" s="119"/>
      <c r="D80" s="119"/>
      <c r="E80" s="119"/>
      <c r="F80" s="119"/>
      <c r="G80" s="119"/>
      <c r="H80" s="119"/>
      <c r="I80" s="122"/>
      <c r="J80" s="131"/>
      <c r="K80" s="131"/>
      <c r="L80" s="131"/>
      <c r="M80" s="131"/>
      <c r="N80" s="131"/>
      <c r="O80" s="131"/>
      <c r="P80" s="131"/>
    </row>
    <row r="81" spans="1:17" ht="26.25">
      <c r="A81" s="118"/>
      <c r="B81" s="119"/>
      <c r="C81" s="119"/>
      <c r="D81" s="119"/>
      <c r="E81" s="119"/>
      <c r="F81" s="119"/>
      <c r="G81" s="119"/>
      <c r="H81" s="119"/>
      <c r="I81" s="122"/>
      <c r="J81" s="131"/>
      <c r="K81" s="131"/>
      <c r="L81" s="131"/>
      <c r="M81" s="131"/>
      <c r="N81" s="131"/>
      <c r="O81" s="131"/>
      <c r="P81" s="131"/>
    </row>
    <row r="82" spans="1:17" ht="26.25">
      <c r="A82" s="118"/>
      <c r="B82" s="119"/>
      <c r="C82" s="119"/>
      <c r="D82" s="119"/>
      <c r="E82" s="119"/>
      <c r="F82" s="119"/>
      <c r="G82" s="119"/>
      <c r="H82" s="119"/>
      <c r="I82" s="122"/>
      <c r="J82" s="131"/>
      <c r="K82" s="131"/>
      <c r="L82" s="131"/>
      <c r="M82" s="131"/>
      <c r="N82" s="131"/>
      <c r="O82" s="131"/>
      <c r="P82" s="131"/>
    </row>
    <row r="83" spans="1:17" ht="26.25">
      <c r="A83" s="118"/>
      <c r="B83" s="119"/>
      <c r="C83" s="119"/>
      <c r="D83" s="119"/>
      <c r="E83" s="119"/>
      <c r="F83" s="119"/>
      <c r="G83" s="119"/>
      <c r="H83" s="119"/>
      <c r="I83" s="122"/>
      <c r="J83" s="131"/>
      <c r="K83" s="131"/>
      <c r="L83" s="131"/>
      <c r="M83" s="131"/>
      <c r="N83" s="131"/>
      <c r="O83" s="131"/>
      <c r="P83" s="131"/>
    </row>
    <row r="84" spans="1:17" ht="23.25">
      <c r="A84" s="353" t="s">
        <v>207</v>
      </c>
      <c r="B84" s="353"/>
      <c r="C84" s="353"/>
      <c r="D84" s="353"/>
      <c r="E84" s="353"/>
      <c r="F84" s="353"/>
      <c r="G84" s="353"/>
      <c r="H84" s="353"/>
      <c r="I84" s="353"/>
      <c r="J84" s="353"/>
      <c r="K84" s="353"/>
      <c r="L84" s="353"/>
      <c r="M84" s="353"/>
      <c r="N84" s="353"/>
      <c r="O84" s="353"/>
      <c r="P84" s="353"/>
      <c r="Q84" s="353"/>
    </row>
    <row r="85" spans="1:17">
      <c r="A85" s="349" t="s">
        <v>187</v>
      </c>
      <c r="B85" s="349" t="s">
        <v>51</v>
      </c>
      <c r="C85" s="349" t="s">
        <v>188</v>
      </c>
      <c r="D85" s="349" t="s">
        <v>189</v>
      </c>
      <c r="E85" s="350"/>
      <c r="F85" s="350"/>
      <c r="G85" s="349" t="s">
        <v>339</v>
      </c>
      <c r="H85" s="349" t="s">
        <v>340</v>
      </c>
      <c r="I85" s="349" t="s">
        <v>341</v>
      </c>
      <c r="J85" s="350" t="s">
        <v>342</v>
      </c>
      <c r="K85" s="350" t="s">
        <v>343</v>
      </c>
      <c r="L85" s="350" t="s">
        <v>344</v>
      </c>
      <c r="M85" s="350" t="s">
        <v>345</v>
      </c>
      <c r="N85" s="350" t="s">
        <v>346</v>
      </c>
      <c r="O85" s="350" t="s">
        <v>347</v>
      </c>
      <c r="P85" s="350" t="s">
        <v>348</v>
      </c>
      <c r="Q85" s="349" t="s">
        <v>349</v>
      </c>
    </row>
    <row r="86" spans="1:17">
      <c r="A86" s="349"/>
      <c r="B86" s="350"/>
      <c r="C86" s="350"/>
      <c r="D86" s="175" t="s">
        <v>190</v>
      </c>
      <c r="E86" s="175" t="s">
        <v>191</v>
      </c>
      <c r="F86" s="175" t="s">
        <v>192</v>
      </c>
      <c r="G86" s="350"/>
      <c r="H86" s="350"/>
      <c r="I86" s="350"/>
      <c r="J86" s="350"/>
      <c r="K86" s="350"/>
      <c r="L86" s="350"/>
      <c r="M86" s="350"/>
      <c r="N86" s="350"/>
      <c r="O86" s="350"/>
      <c r="P86" s="350"/>
      <c r="Q86" s="349"/>
    </row>
    <row r="87" spans="1:17" ht="15.75">
      <c r="A87" s="339" t="s">
        <v>47</v>
      </c>
      <c r="B87" s="85" t="s">
        <v>153</v>
      </c>
      <c r="C87" s="86">
        <v>180</v>
      </c>
      <c r="D87" s="86">
        <v>2.8</v>
      </c>
      <c r="E87" s="86">
        <v>4.3</v>
      </c>
      <c r="F87" s="86">
        <v>21.2</v>
      </c>
      <c r="G87" s="86">
        <v>134.69999999999999</v>
      </c>
      <c r="H87" s="86">
        <v>13.6</v>
      </c>
      <c r="I87" s="86">
        <v>35.700000000000003</v>
      </c>
      <c r="J87" s="86">
        <v>101.7</v>
      </c>
      <c r="K87" s="86">
        <v>1.17</v>
      </c>
      <c r="L87" s="86">
        <v>91.6</v>
      </c>
      <c r="M87" s="86">
        <v>17.5</v>
      </c>
      <c r="N87" s="86">
        <v>0.12</v>
      </c>
      <c r="O87" s="86">
        <v>1.7999999999999999E-2</v>
      </c>
      <c r="P87" s="86">
        <v>0</v>
      </c>
      <c r="Q87" s="112">
        <v>182</v>
      </c>
    </row>
    <row r="88" spans="1:17" ht="15.75">
      <c r="A88" s="340"/>
      <c r="B88" s="85" t="s">
        <v>58</v>
      </c>
      <c r="C88" s="86">
        <v>180</v>
      </c>
      <c r="D88" s="86">
        <v>3.78</v>
      </c>
      <c r="E88" s="86">
        <v>3.2</v>
      </c>
      <c r="F88" s="86">
        <v>15.52</v>
      </c>
      <c r="G88" s="86">
        <v>107</v>
      </c>
      <c r="H88" s="86">
        <v>137.6</v>
      </c>
      <c r="I88" s="86">
        <v>20</v>
      </c>
      <c r="J88" s="86">
        <v>115</v>
      </c>
      <c r="K88" s="86">
        <v>0.49</v>
      </c>
      <c r="L88" s="86">
        <v>201.9</v>
      </c>
      <c r="M88" s="86">
        <v>22</v>
      </c>
      <c r="N88" s="86">
        <v>0.05</v>
      </c>
      <c r="O88" s="86">
        <v>0.17</v>
      </c>
      <c r="P88" s="86">
        <v>1.4</v>
      </c>
      <c r="Q88" s="116">
        <v>416</v>
      </c>
    </row>
    <row r="89" spans="1:17" ht="15.75">
      <c r="A89" s="340"/>
      <c r="B89" s="85" t="s">
        <v>64</v>
      </c>
      <c r="C89" s="90" t="s">
        <v>66</v>
      </c>
      <c r="D89" s="86">
        <v>4.45</v>
      </c>
      <c r="E89" s="86">
        <v>5.63</v>
      </c>
      <c r="F89" s="86">
        <v>20</v>
      </c>
      <c r="G89" s="86">
        <v>148.4</v>
      </c>
      <c r="H89" s="86">
        <v>94.9</v>
      </c>
      <c r="I89" s="86">
        <v>12.3</v>
      </c>
      <c r="J89" s="86">
        <v>74.2</v>
      </c>
      <c r="K89" s="86">
        <v>0.64</v>
      </c>
      <c r="L89" s="86">
        <v>45.2</v>
      </c>
      <c r="M89" s="86">
        <v>39</v>
      </c>
      <c r="N89" s="86">
        <v>4.5999999999999999E-2</v>
      </c>
      <c r="O89" s="86">
        <v>0.05</v>
      </c>
      <c r="P89" s="86">
        <v>7.2999999999999995E-2</v>
      </c>
      <c r="Q89" s="116">
        <v>3</v>
      </c>
    </row>
    <row r="90" spans="1:17" ht="15.75">
      <c r="A90" s="342" t="s">
        <v>195</v>
      </c>
      <c r="B90" s="343"/>
      <c r="C90" s="112">
        <v>410</v>
      </c>
      <c r="D90" s="112">
        <f>D87+D88+D89</f>
        <v>11.030000000000001</v>
      </c>
      <c r="E90" s="173">
        <f t="shared" ref="E90:P90" si="20">E87+E88+E89</f>
        <v>13.129999999999999</v>
      </c>
      <c r="F90" s="173">
        <f t="shared" si="20"/>
        <v>56.72</v>
      </c>
      <c r="G90" s="173">
        <f t="shared" si="20"/>
        <v>390.1</v>
      </c>
      <c r="H90" s="173">
        <f t="shared" si="20"/>
        <v>246.1</v>
      </c>
      <c r="I90" s="173">
        <f t="shared" si="20"/>
        <v>68</v>
      </c>
      <c r="J90" s="173">
        <f t="shared" si="20"/>
        <v>290.89999999999998</v>
      </c>
      <c r="K90" s="173">
        <f t="shared" si="20"/>
        <v>2.2999999999999998</v>
      </c>
      <c r="L90" s="173">
        <f t="shared" si="20"/>
        <v>338.7</v>
      </c>
      <c r="M90" s="173">
        <f t="shared" si="20"/>
        <v>78.5</v>
      </c>
      <c r="N90" s="173">
        <f t="shared" si="20"/>
        <v>0.21599999999999997</v>
      </c>
      <c r="O90" s="173">
        <f t="shared" si="20"/>
        <v>0.23799999999999999</v>
      </c>
      <c r="P90" s="173">
        <f t="shared" si="20"/>
        <v>1.4729999999999999</v>
      </c>
      <c r="Q90" s="112"/>
    </row>
    <row r="91" spans="1:17" ht="15.75">
      <c r="A91" s="114" t="s">
        <v>350</v>
      </c>
      <c r="B91" s="85" t="s">
        <v>25</v>
      </c>
      <c r="C91" s="86">
        <v>180</v>
      </c>
      <c r="D91" s="86">
        <v>0.9</v>
      </c>
      <c r="E91" s="86">
        <v>0</v>
      </c>
      <c r="F91" s="86">
        <v>18.100000000000001</v>
      </c>
      <c r="G91" s="86">
        <v>76</v>
      </c>
      <c r="H91" s="86">
        <v>12.6</v>
      </c>
      <c r="I91" s="86">
        <v>7.2</v>
      </c>
      <c r="J91" s="86">
        <v>12.6</v>
      </c>
      <c r="K91" s="86">
        <v>2.52</v>
      </c>
      <c r="L91" s="86">
        <v>0</v>
      </c>
      <c r="M91" s="86">
        <v>0</v>
      </c>
      <c r="N91" s="86">
        <v>2.3E-2</v>
      </c>
      <c r="O91" s="86">
        <v>2.3E-2</v>
      </c>
      <c r="P91" s="86">
        <v>3.6</v>
      </c>
      <c r="Q91" s="116">
        <v>418</v>
      </c>
    </row>
    <row r="92" spans="1:17" ht="15.75">
      <c r="A92" s="342" t="s">
        <v>197</v>
      </c>
      <c r="B92" s="343"/>
      <c r="C92" s="112">
        <f t="shared" ref="C92" si="21">C91</f>
        <v>180</v>
      </c>
      <c r="D92" s="112">
        <f>D91</f>
        <v>0.9</v>
      </c>
      <c r="E92" s="116">
        <f t="shared" ref="E92:P92" si="22">E91</f>
        <v>0</v>
      </c>
      <c r="F92" s="116">
        <f t="shared" si="22"/>
        <v>18.100000000000001</v>
      </c>
      <c r="G92" s="116">
        <f t="shared" si="22"/>
        <v>76</v>
      </c>
      <c r="H92" s="116">
        <f t="shared" si="22"/>
        <v>12.6</v>
      </c>
      <c r="I92" s="116">
        <f t="shared" si="22"/>
        <v>7.2</v>
      </c>
      <c r="J92" s="116">
        <f t="shared" si="22"/>
        <v>12.6</v>
      </c>
      <c r="K92" s="116">
        <f t="shared" si="22"/>
        <v>2.52</v>
      </c>
      <c r="L92" s="116">
        <f t="shared" si="22"/>
        <v>0</v>
      </c>
      <c r="M92" s="116">
        <f t="shared" si="22"/>
        <v>0</v>
      </c>
      <c r="N92" s="116">
        <f t="shared" si="22"/>
        <v>2.3E-2</v>
      </c>
      <c r="O92" s="116">
        <f t="shared" si="22"/>
        <v>2.3E-2</v>
      </c>
      <c r="P92" s="116">
        <f t="shared" si="22"/>
        <v>3.6</v>
      </c>
      <c r="Q92" s="112"/>
    </row>
    <row r="93" spans="1:17" ht="27" customHeight="1">
      <c r="A93" s="339" t="s">
        <v>69</v>
      </c>
      <c r="B93" s="87" t="s">
        <v>70</v>
      </c>
      <c r="C93" s="86">
        <v>60</v>
      </c>
      <c r="D93" s="86">
        <v>0.48</v>
      </c>
      <c r="E93" s="86">
        <v>0.06</v>
      </c>
      <c r="F93" s="86">
        <v>1.5</v>
      </c>
      <c r="G93" s="86">
        <v>9</v>
      </c>
      <c r="H93" s="86">
        <v>13.8</v>
      </c>
      <c r="I93" s="86">
        <v>8.4</v>
      </c>
      <c r="J93" s="86">
        <v>25.2</v>
      </c>
      <c r="K93" s="86">
        <v>0.6</v>
      </c>
      <c r="L93" s="86">
        <v>0</v>
      </c>
      <c r="M93" s="86">
        <v>6.0000000000000001E-3</v>
      </c>
      <c r="N93" s="86">
        <v>1.7999999999999999E-2</v>
      </c>
      <c r="O93" s="86">
        <v>2.4E-2</v>
      </c>
      <c r="P93" s="86">
        <v>6</v>
      </c>
      <c r="Q93" s="116">
        <v>511</v>
      </c>
    </row>
    <row r="94" spans="1:17" ht="15.75">
      <c r="A94" s="340"/>
      <c r="B94" s="87" t="s">
        <v>182</v>
      </c>
      <c r="C94" s="86">
        <v>180</v>
      </c>
      <c r="D94" s="86">
        <v>3.95</v>
      </c>
      <c r="E94" s="86">
        <v>5.04</v>
      </c>
      <c r="F94" s="86">
        <v>11.4</v>
      </c>
      <c r="G94" s="86">
        <v>106</v>
      </c>
      <c r="H94" s="86">
        <v>27.4</v>
      </c>
      <c r="I94" s="86">
        <v>25.4</v>
      </c>
      <c r="J94" s="86">
        <v>62.7</v>
      </c>
      <c r="K94" s="86">
        <v>1.4</v>
      </c>
      <c r="L94" s="86">
        <v>340.3</v>
      </c>
      <c r="M94" s="86">
        <v>0</v>
      </c>
      <c r="N94" s="86">
        <v>0.16</v>
      </c>
      <c r="O94" s="86">
        <v>0.05</v>
      </c>
      <c r="P94" s="86">
        <v>4.18</v>
      </c>
      <c r="Q94" s="112">
        <v>520</v>
      </c>
    </row>
    <row r="95" spans="1:17" ht="26.25" customHeight="1">
      <c r="A95" s="340"/>
      <c r="B95" s="87" t="s">
        <v>161</v>
      </c>
      <c r="C95" s="86">
        <v>100</v>
      </c>
      <c r="D95" s="86">
        <v>10.199999999999999</v>
      </c>
      <c r="E95" s="86">
        <v>11.5</v>
      </c>
      <c r="F95" s="86">
        <v>3.5</v>
      </c>
      <c r="G95" s="86">
        <v>158.30000000000001</v>
      </c>
      <c r="H95" s="86">
        <v>22.6</v>
      </c>
      <c r="I95" s="86">
        <v>21.5</v>
      </c>
      <c r="J95" s="86">
        <v>99.8</v>
      </c>
      <c r="K95" s="86">
        <v>0.6</v>
      </c>
      <c r="L95" s="86">
        <v>327</v>
      </c>
      <c r="M95" s="86">
        <v>10</v>
      </c>
      <c r="N95" s="86">
        <v>0.05</v>
      </c>
      <c r="O95" s="86">
        <v>0.1</v>
      </c>
      <c r="P95" s="86">
        <v>9.8000000000000007</v>
      </c>
      <c r="Q95" s="112">
        <v>283</v>
      </c>
    </row>
    <row r="96" spans="1:17" ht="15.75">
      <c r="A96" s="340"/>
      <c r="B96" s="85" t="s">
        <v>78</v>
      </c>
      <c r="C96" s="86">
        <v>130</v>
      </c>
      <c r="D96" s="86">
        <v>2.65</v>
      </c>
      <c r="E96" s="86">
        <v>7.54</v>
      </c>
      <c r="F96" s="86">
        <v>16.8</v>
      </c>
      <c r="G96" s="86">
        <v>145.6</v>
      </c>
      <c r="H96" s="86">
        <v>32</v>
      </c>
      <c r="I96" s="86">
        <v>24</v>
      </c>
      <c r="J96" s="86">
        <v>75</v>
      </c>
      <c r="K96" s="86">
        <v>0.87</v>
      </c>
      <c r="L96" s="86">
        <v>562</v>
      </c>
      <c r="M96" s="86">
        <v>22.1</v>
      </c>
      <c r="N96" s="86">
        <v>0.12</v>
      </c>
      <c r="O96" s="86">
        <v>0.09</v>
      </c>
      <c r="P96" s="86">
        <v>15.7</v>
      </c>
      <c r="Q96" s="116">
        <v>339</v>
      </c>
    </row>
    <row r="97" spans="1:17" ht="15.75">
      <c r="A97" s="340"/>
      <c r="B97" s="85" t="s">
        <v>82</v>
      </c>
      <c r="C97" s="86">
        <v>180</v>
      </c>
      <c r="D97" s="86">
        <v>0.39</v>
      </c>
      <c r="E97" s="86">
        <v>1.7999999999999999E-2</v>
      </c>
      <c r="F97" s="86">
        <v>24.9</v>
      </c>
      <c r="G97" s="86">
        <v>101.6</v>
      </c>
      <c r="H97" s="86">
        <v>28.5</v>
      </c>
      <c r="I97" s="86">
        <v>5.4</v>
      </c>
      <c r="J97" s="86">
        <v>13.8</v>
      </c>
      <c r="K97" s="86">
        <v>1.1100000000000001</v>
      </c>
      <c r="L97" s="86">
        <v>153.30000000000001</v>
      </c>
      <c r="M97" s="86">
        <v>0</v>
      </c>
      <c r="N97" s="86">
        <v>1.8E-3</v>
      </c>
      <c r="O97" s="86">
        <v>5.4000000000000003E-3</v>
      </c>
      <c r="P97" s="86">
        <v>0.36</v>
      </c>
      <c r="Q97" s="116">
        <v>394</v>
      </c>
    </row>
    <row r="98" spans="1:17" ht="15.75">
      <c r="A98" s="341"/>
      <c r="B98" s="85" t="s">
        <v>30</v>
      </c>
      <c r="C98" s="86">
        <v>40</v>
      </c>
      <c r="D98" s="86">
        <v>2.64</v>
      </c>
      <c r="E98" s="86">
        <v>0.35</v>
      </c>
      <c r="F98" s="86">
        <v>16.899999999999999</v>
      </c>
      <c r="G98" s="86">
        <v>81.5</v>
      </c>
      <c r="H98" s="86">
        <v>7.6</v>
      </c>
      <c r="I98" s="86">
        <v>7.2</v>
      </c>
      <c r="J98" s="86">
        <v>34.799999999999997</v>
      </c>
      <c r="K98" s="86">
        <v>1.6</v>
      </c>
      <c r="L98" s="86">
        <v>54.4</v>
      </c>
      <c r="M98" s="86">
        <v>0</v>
      </c>
      <c r="N98" s="86">
        <v>7.1999999999999995E-2</v>
      </c>
      <c r="O98" s="86">
        <v>3.2000000000000001E-2</v>
      </c>
      <c r="P98" s="86">
        <v>0</v>
      </c>
      <c r="Q98" s="116">
        <v>509</v>
      </c>
    </row>
    <row r="99" spans="1:17" ht="15.75">
      <c r="A99" s="342" t="s">
        <v>199</v>
      </c>
      <c r="B99" s="343"/>
      <c r="C99" s="112">
        <f>C93+C94+C95+C96+C97+C98</f>
        <v>690</v>
      </c>
      <c r="D99" s="112">
        <f>D93+D94+D95+D96+D97+D98</f>
        <v>20.309999999999999</v>
      </c>
      <c r="E99" s="173">
        <f t="shared" ref="E99:P99" si="23">E93+E94+E95+E96+E97+E98</f>
        <v>24.508000000000003</v>
      </c>
      <c r="F99" s="173">
        <f t="shared" si="23"/>
        <v>75</v>
      </c>
      <c r="G99" s="173">
        <f t="shared" si="23"/>
        <v>602</v>
      </c>
      <c r="H99" s="173">
        <f t="shared" si="23"/>
        <v>131.9</v>
      </c>
      <c r="I99" s="173">
        <f t="shared" si="23"/>
        <v>91.9</v>
      </c>
      <c r="J99" s="173">
        <f t="shared" si="23"/>
        <v>311.3</v>
      </c>
      <c r="K99" s="173">
        <f t="shared" si="23"/>
        <v>6.18</v>
      </c>
      <c r="L99" s="173">
        <f t="shared" si="23"/>
        <v>1437</v>
      </c>
      <c r="M99" s="173">
        <f t="shared" si="23"/>
        <v>32.106000000000002</v>
      </c>
      <c r="N99" s="173">
        <f t="shared" si="23"/>
        <v>0.42180000000000001</v>
      </c>
      <c r="O99" s="173">
        <f t="shared" si="23"/>
        <v>0.3014</v>
      </c>
      <c r="P99" s="173">
        <f t="shared" si="23"/>
        <v>36.04</v>
      </c>
      <c r="Q99" s="112"/>
    </row>
    <row r="100" spans="1:17" ht="15.75">
      <c r="A100" s="339" t="s">
        <v>85</v>
      </c>
      <c r="B100" s="85" t="s">
        <v>91</v>
      </c>
      <c r="C100" s="86">
        <v>70</v>
      </c>
      <c r="D100" s="86">
        <v>4.2</v>
      </c>
      <c r="E100" s="86">
        <v>7.6</v>
      </c>
      <c r="F100" s="86">
        <v>28.3</v>
      </c>
      <c r="G100" s="86">
        <v>198.5</v>
      </c>
      <c r="H100" s="86">
        <v>15.8</v>
      </c>
      <c r="I100" s="86">
        <v>21.3</v>
      </c>
      <c r="J100" s="86">
        <v>54.8</v>
      </c>
      <c r="K100" s="86">
        <v>1.02</v>
      </c>
      <c r="L100" s="86">
        <v>94.6</v>
      </c>
      <c r="M100" s="86">
        <v>4</v>
      </c>
      <c r="N100" s="86">
        <v>0.1</v>
      </c>
      <c r="O100" s="86">
        <v>0.05</v>
      </c>
      <c r="P100" s="86">
        <v>0</v>
      </c>
      <c r="Q100" s="112">
        <v>456</v>
      </c>
    </row>
    <row r="101" spans="1:17" ht="15.75">
      <c r="A101" s="341"/>
      <c r="B101" s="85" t="s">
        <v>94</v>
      </c>
      <c r="C101" s="86">
        <v>180</v>
      </c>
      <c r="D101" s="86">
        <v>5</v>
      </c>
      <c r="E101" s="86">
        <v>2.7</v>
      </c>
      <c r="F101" s="86">
        <v>16.600000000000001</v>
      </c>
      <c r="G101" s="86">
        <v>110.7</v>
      </c>
      <c r="H101" s="86">
        <v>216</v>
      </c>
      <c r="I101" s="86">
        <v>25.2</v>
      </c>
      <c r="J101" s="86">
        <v>162</v>
      </c>
      <c r="K101" s="86">
        <v>0.18</v>
      </c>
      <c r="L101" s="86">
        <v>263</v>
      </c>
      <c r="M101" s="86">
        <v>36</v>
      </c>
      <c r="N101" s="86">
        <v>7.0000000000000007E-2</v>
      </c>
      <c r="O101" s="86">
        <v>0.31</v>
      </c>
      <c r="P101" s="86">
        <v>1.26</v>
      </c>
      <c r="Q101" s="112">
        <v>420</v>
      </c>
    </row>
    <row r="102" spans="1:17" ht="15.75">
      <c r="A102" s="342" t="s">
        <v>201</v>
      </c>
      <c r="B102" s="343"/>
      <c r="C102" s="112">
        <f>C100+C101</f>
        <v>250</v>
      </c>
      <c r="D102" s="112">
        <f>D100+D101</f>
        <v>9.1999999999999993</v>
      </c>
      <c r="E102" s="173">
        <f t="shared" ref="E102:P102" si="24">E100+E101</f>
        <v>10.3</v>
      </c>
      <c r="F102" s="173">
        <f t="shared" si="24"/>
        <v>44.900000000000006</v>
      </c>
      <c r="G102" s="173">
        <f t="shared" si="24"/>
        <v>309.2</v>
      </c>
      <c r="H102" s="173">
        <f t="shared" si="24"/>
        <v>231.8</v>
      </c>
      <c r="I102" s="173">
        <f t="shared" si="24"/>
        <v>46.5</v>
      </c>
      <c r="J102" s="173">
        <f t="shared" si="24"/>
        <v>216.8</v>
      </c>
      <c r="K102" s="173">
        <f t="shared" si="24"/>
        <v>1.2</v>
      </c>
      <c r="L102" s="173">
        <f t="shared" si="24"/>
        <v>357.6</v>
      </c>
      <c r="M102" s="173">
        <f t="shared" si="24"/>
        <v>40</v>
      </c>
      <c r="N102" s="173">
        <f t="shared" si="24"/>
        <v>0.17</v>
      </c>
      <c r="O102" s="173">
        <f t="shared" si="24"/>
        <v>0.36</v>
      </c>
      <c r="P102" s="173">
        <f t="shared" si="24"/>
        <v>1.26</v>
      </c>
      <c r="Q102" s="112"/>
    </row>
    <row r="103" spans="1:17" ht="26.25">
      <c r="A103" s="357" t="s">
        <v>209</v>
      </c>
      <c r="B103" s="357"/>
      <c r="C103" s="144">
        <f>C90+C92+C99+C102</f>
        <v>1530</v>
      </c>
      <c r="D103" s="179">
        <f>D90+D92+D99+D102</f>
        <v>41.44</v>
      </c>
      <c r="E103" s="179">
        <f t="shared" ref="E103:P103" si="25">E90+E92+E99+E102</f>
        <v>47.938000000000002</v>
      </c>
      <c r="F103" s="144">
        <f t="shared" si="25"/>
        <v>194.72</v>
      </c>
      <c r="G103" s="144">
        <f t="shared" si="25"/>
        <v>1377.3</v>
      </c>
      <c r="H103" s="144">
        <f t="shared" si="25"/>
        <v>622.40000000000009</v>
      </c>
      <c r="I103" s="144">
        <f t="shared" si="25"/>
        <v>213.60000000000002</v>
      </c>
      <c r="J103" s="144">
        <f t="shared" si="25"/>
        <v>831.59999999999991</v>
      </c>
      <c r="K103" s="144">
        <f t="shared" si="25"/>
        <v>12.2</v>
      </c>
      <c r="L103" s="144">
        <f t="shared" si="25"/>
        <v>2133.3000000000002</v>
      </c>
      <c r="M103" s="144">
        <f t="shared" si="25"/>
        <v>150.60599999999999</v>
      </c>
      <c r="N103" s="144">
        <f t="shared" si="25"/>
        <v>0.83079999999999998</v>
      </c>
      <c r="O103" s="144">
        <f t="shared" si="25"/>
        <v>0.9224</v>
      </c>
      <c r="P103" s="144">
        <f t="shared" si="25"/>
        <v>42.372999999999998</v>
      </c>
      <c r="Q103" s="112"/>
    </row>
    <row r="104" spans="1:17" ht="26.25">
      <c r="A104" s="118"/>
      <c r="B104" s="118"/>
      <c r="C104" s="120"/>
      <c r="D104" s="120"/>
      <c r="E104" s="120"/>
      <c r="F104" s="120"/>
      <c r="G104" s="120"/>
      <c r="H104" s="120"/>
      <c r="I104" s="121"/>
      <c r="J104" s="121"/>
      <c r="K104" s="121"/>
      <c r="L104" s="121"/>
      <c r="M104" s="121"/>
      <c r="N104" s="121"/>
      <c r="O104" s="121"/>
      <c r="P104" s="121"/>
      <c r="Q104" s="121"/>
    </row>
    <row r="105" spans="1:17" ht="26.25">
      <c r="A105" s="118"/>
      <c r="B105" s="118"/>
      <c r="C105" s="119"/>
      <c r="D105" s="119"/>
      <c r="E105" s="119"/>
      <c r="F105" s="119"/>
      <c r="G105" s="119"/>
      <c r="H105" s="119"/>
      <c r="I105" s="122"/>
      <c r="J105" s="122"/>
      <c r="K105" s="122"/>
      <c r="L105" s="122"/>
      <c r="M105" s="122"/>
      <c r="N105" s="122"/>
      <c r="O105" s="122"/>
      <c r="P105" s="122"/>
      <c r="Q105" s="122"/>
    </row>
    <row r="106" spans="1:17" ht="26.25">
      <c r="A106" s="118"/>
      <c r="B106" s="118"/>
      <c r="C106" s="119"/>
      <c r="D106" s="119"/>
      <c r="E106" s="119"/>
      <c r="F106" s="119"/>
      <c r="G106" s="119"/>
      <c r="H106" s="119"/>
      <c r="I106" s="122"/>
      <c r="J106" s="122"/>
      <c r="K106" s="122"/>
      <c r="L106" s="122"/>
      <c r="M106" s="122"/>
      <c r="N106" s="122"/>
      <c r="O106" s="122"/>
      <c r="P106" s="122"/>
      <c r="Q106" s="122"/>
    </row>
    <row r="107" spans="1:17" ht="26.25">
      <c r="A107" s="118"/>
      <c r="B107" s="118"/>
      <c r="C107" s="119"/>
      <c r="D107" s="119"/>
      <c r="E107" s="119"/>
      <c r="F107" s="119"/>
      <c r="G107" s="119"/>
      <c r="H107" s="119"/>
      <c r="I107" s="122"/>
      <c r="J107" s="122"/>
      <c r="K107" s="122"/>
      <c r="L107" s="122"/>
      <c r="M107" s="122"/>
      <c r="N107" s="122"/>
      <c r="O107" s="122"/>
      <c r="P107" s="122"/>
      <c r="Q107" s="122"/>
    </row>
    <row r="108" spans="1:17" ht="26.25">
      <c r="A108" s="118"/>
      <c r="B108" s="118"/>
      <c r="C108" s="119"/>
      <c r="D108" s="119"/>
      <c r="E108" s="119"/>
      <c r="F108" s="119"/>
      <c r="G108" s="119"/>
      <c r="H108" s="119"/>
      <c r="I108" s="122"/>
      <c r="J108" s="122"/>
      <c r="K108" s="122"/>
      <c r="L108" s="122"/>
      <c r="M108" s="122"/>
      <c r="N108" s="122"/>
      <c r="O108" s="122"/>
      <c r="P108" s="122"/>
      <c r="Q108" s="122"/>
    </row>
    <row r="109" spans="1:17" ht="23.25">
      <c r="A109" s="353" t="s">
        <v>210</v>
      </c>
      <c r="B109" s="353"/>
      <c r="C109" s="353"/>
      <c r="D109" s="353"/>
      <c r="E109" s="353"/>
      <c r="F109" s="353"/>
      <c r="G109" s="353"/>
      <c r="H109" s="353"/>
      <c r="I109" s="353"/>
      <c r="J109" s="353"/>
      <c r="K109" s="353"/>
      <c r="L109" s="353"/>
      <c r="M109" s="353"/>
      <c r="N109" s="353"/>
      <c r="O109" s="353"/>
      <c r="P109" s="353"/>
      <c r="Q109" s="353"/>
    </row>
    <row r="110" spans="1:17">
      <c r="A110" s="349" t="s">
        <v>187</v>
      </c>
      <c r="B110" s="349" t="s">
        <v>51</v>
      </c>
      <c r="C110" s="349" t="s">
        <v>188</v>
      </c>
      <c r="D110" s="349" t="s">
        <v>189</v>
      </c>
      <c r="E110" s="350"/>
      <c r="F110" s="350"/>
      <c r="G110" s="349" t="s">
        <v>339</v>
      </c>
      <c r="H110" s="349" t="s">
        <v>340</v>
      </c>
      <c r="I110" s="349" t="s">
        <v>341</v>
      </c>
      <c r="J110" s="350" t="s">
        <v>342</v>
      </c>
      <c r="K110" s="350" t="s">
        <v>343</v>
      </c>
      <c r="L110" s="350" t="s">
        <v>344</v>
      </c>
      <c r="M110" s="350" t="s">
        <v>345</v>
      </c>
      <c r="N110" s="350" t="s">
        <v>346</v>
      </c>
      <c r="O110" s="350" t="s">
        <v>347</v>
      </c>
      <c r="P110" s="350" t="s">
        <v>348</v>
      </c>
      <c r="Q110" s="349" t="s">
        <v>349</v>
      </c>
    </row>
    <row r="111" spans="1:17">
      <c r="A111" s="349"/>
      <c r="B111" s="350"/>
      <c r="C111" s="350"/>
      <c r="D111" s="175" t="s">
        <v>190</v>
      </c>
      <c r="E111" s="175" t="s">
        <v>191</v>
      </c>
      <c r="F111" s="175" t="s">
        <v>192</v>
      </c>
      <c r="G111" s="350"/>
      <c r="H111" s="350"/>
      <c r="I111" s="350"/>
      <c r="J111" s="350"/>
      <c r="K111" s="350"/>
      <c r="L111" s="350"/>
      <c r="M111" s="350"/>
      <c r="N111" s="350"/>
      <c r="O111" s="350"/>
      <c r="P111" s="350"/>
      <c r="Q111" s="349"/>
    </row>
    <row r="112" spans="1:17" ht="15.75">
      <c r="A112" s="339" t="s">
        <v>47</v>
      </c>
      <c r="B112" s="91" t="s">
        <v>56</v>
      </c>
      <c r="C112" s="86">
        <v>180</v>
      </c>
      <c r="D112" s="86">
        <v>3.76</v>
      </c>
      <c r="E112" s="86">
        <v>3.6</v>
      </c>
      <c r="F112" s="86">
        <v>28.4</v>
      </c>
      <c r="G112" s="86">
        <v>161.1</v>
      </c>
      <c r="H112" s="86">
        <v>31.9</v>
      </c>
      <c r="I112" s="152">
        <v>18.7</v>
      </c>
      <c r="J112" s="152">
        <v>129.30000000000001</v>
      </c>
      <c r="K112" s="152">
        <v>0.7</v>
      </c>
      <c r="L112" s="152">
        <v>77.8</v>
      </c>
      <c r="M112" s="152">
        <v>17.100000000000001</v>
      </c>
      <c r="N112" s="152">
        <v>7.0000000000000007E-2</v>
      </c>
      <c r="O112" s="152">
        <v>2.5000000000000001E-2</v>
      </c>
      <c r="P112" s="152">
        <v>0</v>
      </c>
      <c r="Q112" s="132">
        <v>182</v>
      </c>
    </row>
    <row r="113" spans="1:17" ht="15.75">
      <c r="A113" s="340"/>
      <c r="B113" s="85" t="s">
        <v>60</v>
      </c>
      <c r="C113" s="86">
        <v>180</v>
      </c>
      <c r="D113" s="86">
        <v>0.12</v>
      </c>
      <c r="E113" s="86">
        <v>0.02</v>
      </c>
      <c r="F113" s="86">
        <v>10.199999999999999</v>
      </c>
      <c r="G113" s="86">
        <v>41</v>
      </c>
      <c r="H113" s="86">
        <v>12.8</v>
      </c>
      <c r="I113" s="86">
        <v>2.2000000000000002</v>
      </c>
      <c r="J113" s="86">
        <v>4</v>
      </c>
      <c r="K113" s="86">
        <v>0.32</v>
      </c>
      <c r="L113" s="86">
        <v>19.2</v>
      </c>
      <c r="M113" s="86">
        <v>0</v>
      </c>
      <c r="N113" s="86">
        <v>0</v>
      </c>
      <c r="O113" s="86">
        <v>0</v>
      </c>
      <c r="P113" s="86">
        <v>2.83</v>
      </c>
      <c r="Q113" s="116">
        <v>412</v>
      </c>
    </row>
    <row r="114" spans="1:17" ht="15.75">
      <c r="A114" s="341"/>
      <c r="B114" s="85" t="s">
        <v>61</v>
      </c>
      <c r="C114" s="90" t="s">
        <v>63</v>
      </c>
      <c r="D114" s="86">
        <v>3.12</v>
      </c>
      <c r="E114" s="86">
        <v>5.31</v>
      </c>
      <c r="F114" s="86">
        <v>20.09</v>
      </c>
      <c r="G114" s="86">
        <v>140.30000000000001</v>
      </c>
      <c r="H114" s="86">
        <v>9.3000000000000007</v>
      </c>
      <c r="I114" s="86">
        <v>9.9</v>
      </c>
      <c r="J114" s="86">
        <v>29.1</v>
      </c>
      <c r="K114" s="86">
        <v>0.62</v>
      </c>
      <c r="L114" s="86">
        <v>42.9</v>
      </c>
      <c r="M114" s="86">
        <v>40</v>
      </c>
      <c r="N114" s="86">
        <v>0.05</v>
      </c>
      <c r="O114" s="86">
        <v>0.03</v>
      </c>
      <c r="P114" s="86">
        <v>0</v>
      </c>
      <c r="Q114" s="116">
        <v>1</v>
      </c>
    </row>
    <row r="115" spans="1:17" ht="15.75">
      <c r="A115" s="342" t="s">
        <v>195</v>
      </c>
      <c r="B115" s="343"/>
      <c r="C115" s="112">
        <v>407</v>
      </c>
      <c r="D115" s="112">
        <f>D112+D113+D114</f>
        <v>7</v>
      </c>
      <c r="E115" s="173">
        <f t="shared" ref="E115:P115" si="26">E112+E113+E114</f>
        <v>8.93</v>
      </c>
      <c r="F115" s="173">
        <f t="shared" si="26"/>
        <v>58.69</v>
      </c>
      <c r="G115" s="173">
        <f t="shared" si="26"/>
        <v>342.4</v>
      </c>
      <c r="H115" s="173">
        <f t="shared" si="26"/>
        <v>54</v>
      </c>
      <c r="I115" s="173">
        <f t="shared" si="26"/>
        <v>30.799999999999997</v>
      </c>
      <c r="J115" s="173">
        <f t="shared" si="26"/>
        <v>162.4</v>
      </c>
      <c r="K115" s="173">
        <f t="shared" si="26"/>
        <v>1.6400000000000001</v>
      </c>
      <c r="L115" s="173">
        <f t="shared" si="26"/>
        <v>139.9</v>
      </c>
      <c r="M115" s="173">
        <f t="shared" si="26"/>
        <v>57.1</v>
      </c>
      <c r="N115" s="173">
        <f t="shared" si="26"/>
        <v>0.12000000000000001</v>
      </c>
      <c r="O115" s="173">
        <f t="shared" si="26"/>
        <v>5.5E-2</v>
      </c>
      <c r="P115" s="173">
        <f t="shared" si="26"/>
        <v>2.83</v>
      </c>
      <c r="Q115" s="132"/>
    </row>
    <row r="116" spans="1:17" ht="15.75">
      <c r="A116" s="114" t="s">
        <v>353</v>
      </c>
      <c r="B116" s="85" t="s">
        <v>68</v>
      </c>
      <c r="C116" s="86">
        <v>100</v>
      </c>
      <c r="D116" s="86">
        <v>0.4</v>
      </c>
      <c r="E116" s="86">
        <v>0.4</v>
      </c>
      <c r="F116" s="86">
        <v>9.8000000000000007</v>
      </c>
      <c r="G116" s="86">
        <v>44.5</v>
      </c>
      <c r="H116" s="86">
        <v>16</v>
      </c>
      <c r="I116" s="86">
        <v>8</v>
      </c>
      <c r="J116" s="86">
        <v>11</v>
      </c>
      <c r="K116" s="86">
        <v>2.2000000000000002</v>
      </c>
      <c r="L116" s="86">
        <v>0.63</v>
      </c>
      <c r="M116" s="86">
        <v>0.01</v>
      </c>
      <c r="N116" s="86">
        <v>0.03</v>
      </c>
      <c r="O116" s="86">
        <v>0.02</v>
      </c>
      <c r="P116" s="86">
        <v>10</v>
      </c>
      <c r="Q116" s="116">
        <v>510</v>
      </c>
    </row>
    <row r="117" spans="1:17" ht="15.75">
      <c r="A117" s="342" t="s">
        <v>197</v>
      </c>
      <c r="B117" s="343"/>
      <c r="C117" s="112">
        <f t="shared" ref="C117" si="27">C116</f>
        <v>100</v>
      </c>
      <c r="D117" s="112">
        <f>D116</f>
        <v>0.4</v>
      </c>
      <c r="E117" s="116">
        <f t="shared" ref="E117:P117" si="28">E116</f>
        <v>0.4</v>
      </c>
      <c r="F117" s="116">
        <f t="shared" si="28"/>
        <v>9.8000000000000007</v>
      </c>
      <c r="G117" s="116">
        <f t="shared" si="28"/>
        <v>44.5</v>
      </c>
      <c r="H117" s="116">
        <f t="shared" si="28"/>
        <v>16</v>
      </c>
      <c r="I117" s="116">
        <f t="shared" si="28"/>
        <v>8</v>
      </c>
      <c r="J117" s="116">
        <f t="shared" si="28"/>
        <v>11</v>
      </c>
      <c r="K117" s="116">
        <f t="shared" si="28"/>
        <v>2.2000000000000002</v>
      </c>
      <c r="L117" s="116">
        <f t="shared" si="28"/>
        <v>0.63</v>
      </c>
      <c r="M117" s="116">
        <f t="shared" si="28"/>
        <v>0.01</v>
      </c>
      <c r="N117" s="116">
        <f t="shared" si="28"/>
        <v>0.03</v>
      </c>
      <c r="O117" s="116">
        <f t="shared" si="28"/>
        <v>0.02</v>
      </c>
      <c r="P117" s="116">
        <f t="shared" si="28"/>
        <v>10</v>
      </c>
      <c r="Q117" s="132"/>
    </row>
    <row r="118" spans="1:17" ht="27.75" customHeight="1">
      <c r="A118" s="339" t="s">
        <v>69</v>
      </c>
      <c r="B118" s="87" t="s">
        <v>70</v>
      </c>
      <c r="C118" s="86">
        <v>60</v>
      </c>
      <c r="D118" s="86">
        <v>0.48</v>
      </c>
      <c r="E118" s="86">
        <v>0.06</v>
      </c>
      <c r="F118" s="86">
        <v>1.5</v>
      </c>
      <c r="G118" s="86">
        <v>9</v>
      </c>
      <c r="H118" s="86">
        <v>13.8</v>
      </c>
      <c r="I118" s="86">
        <v>8.4</v>
      </c>
      <c r="J118" s="86">
        <v>25.2</v>
      </c>
      <c r="K118" s="86">
        <v>0.6</v>
      </c>
      <c r="L118" s="86">
        <v>0</v>
      </c>
      <c r="M118" s="86">
        <v>6.0000000000000001E-3</v>
      </c>
      <c r="N118" s="86">
        <v>1.7999999999999999E-2</v>
      </c>
      <c r="O118" s="86">
        <v>2.4E-2</v>
      </c>
      <c r="P118" s="86">
        <v>6</v>
      </c>
      <c r="Q118" s="116">
        <v>511</v>
      </c>
    </row>
    <row r="119" spans="1:17" ht="25.5">
      <c r="A119" s="340"/>
      <c r="B119" s="89" t="s">
        <v>74</v>
      </c>
      <c r="C119" s="86">
        <v>180</v>
      </c>
      <c r="D119" s="86">
        <v>2</v>
      </c>
      <c r="E119" s="86">
        <v>4</v>
      </c>
      <c r="F119" s="86">
        <v>13.9</v>
      </c>
      <c r="G119" s="86">
        <v>99.5</v>
      </c>
      <c r="H119" s="86">
        <v>26.8</v>
      </c>
      <c r="I119" s="152">
        <v>16.399999999999999</v>
      </c>
      <c r="J119" s="152">
        <v>37.9</v>
      </c>
      <c r="K119" s="152">
        <v>0.56999999999999995</v>
      </c>
      <c r="L119" s="152">
        <v>283.39999999999998</v>
      </c>
      <c r="M119" s="152">
        <v>25.2</v>
      </c>
      <c r="N119" s="152">
        <v>5.3999999999999999E-2</v>
      </c>
      <c r="O119" s="152">
        <v>4.3999999999999997E-2</v>
      </c>
      <c r="P119" s="152">
        <v>6.7</v>
      </c>
      <c r="Q119" s="132">
        <v>84</v>
      </c>
    </row>
    <row r="120" spans="1:17" ht="27" customHeight="1">
      <c r="A120" s="340"/>
      <c r="B120" s="87" t="s">
        <v>77</v>
      </c>
      <c r="C120" s="86">
        <v>80</v>
      </c>
      <c r="D120" s="86">
        <v>15.1</v>
      </c>
      <c r="E120" s="86">
        <v>14.3</v>
      </c>
      <c r="F120" s="86">
        <v>4.32</v>
      </c>
      <c r="G120" s="86">
        <v>206</v>
      </c>
      <c r="H120" s="86">
        <v>6.9</v>
      </c>
      <c r="I120" s="152">
        <v>18.399999999999999</v>
      </c>
      <c r="J120" s="152">
        <v>274.10000000000002</v>
      </c>
      <c r="K120" s="152">
        <v>8.08</v>
      </c>
      <c r="L120" s="152">
        <v>0</v>
      </c>
      <c r="M120" s="152">
        <v>2880</v>
      </c>
      <c r="N120" s="152">
        <v>0.24</v>
      </c>
      <c r="O120" s="152">
        <v>1.84</v>
      </c>
      <c r="P120" s="152">
        <v>6.08</v>
      </c>
      <c r="Q120" s="132">
        <v>515</v>
      </c>
    </row>
    <row r="121" spans="1:17" ht="25.5">
      <c r="A121" s="340"/>
      <c r="B121" s="87" t="s">
        <v>81</v>
      </c>
      <c r="C121" s="86">
        <v>130</v>
      </c>
      <c r="D121" s="86">
        <v>3.6</v>
      </c>
      <c r="E121" s="86">
        <v>2.6</v>
      </c>
      <c r="F121" s="86">
        <v>26.5</v>
      </c>
      <c r="G121" s="86">
        <v>143.80000000000001</v>
      </c>
      <c r="H121" s="86">
        <v>6.48</v>
      </c>
      <c r="I121" s="152">
        <v>19.600000000000001</v>
      </c>
      <c r="J121" s="152">
        <v>41.1</v>
      </c>
      <c r="K121" s="152">
        <v>1.05</v>
      </c>
      <c r="L121" s="152">
        <v>46</v>
      </c>
      <c r="M121" s="152">
        <v>0</v>
      </c>
      <c r="N121" s="152">
        <v>7.0000000000000007E-2</v>
      </c>
      <c r="O121" s="152">
        <v>2.5999999999999999E-2</v>
      </c>
      <c r="P121" s="152">
        <v>0</v>
      </c>
      <c r="Q121" s="132">
        <v>218</v>
      </c>
    </row>
    <row r="122" spans="1:17" ht="15.75">
      <c r="A122" s="340"/>
      <c r="B122" s="85" t="s">
        <v>377</v>
      </c>
      <c r="C122" s="86">
        <v>180</v>
      </c>
      <c r="D122" s="86">
        <v>0.14000000000000001</v>
      </c>
      <c r="E122" s="86">
        <v>0.14000000000000001</v>
      </c>
      <c r="F122" s="86">
        <v>21.5</v>
      </c>
      <c r="G122" s="86">
        <v>87.8</v>
      </c>
      <c r="H122" s="86">
        <v>13.03</v>
      </c>
      <c r="I122" s="86">
        <v>3.24</v>
      </c>
      <c r="J122" s="86">
        <v>3.96</v>
      </c>
      <c r="K122" s="86">
        <v>0.84</v>
      </c>
      <c r="L122" s="86">
        <v>100.6</v>
      </c>
      <c r="M122" s="86">
        <v>0</v>
      </c>
      <c r="N122" s="86">
        <v>8.9999999999999993E-3</v>
      </c>
      <c r="O122" s="86">
        <v>7.0000000000000001E-3</v>
      </c>
      <c r="P122" s="86">
        <v>1.55</v>
      </c>
      <c r="Q122" s="116">
        <v>390</v>
      </c>
    </row>
    <row r="123" spans="1:17" ht="15.75">
      <c r="A123" s="341"/>
      <c r="B123" s="85" t="s">
        <v>30</v>
      </c>
      <c r="C123" s="86">
        <v>40</v>
      </c>
      <c r="D123" s="86">
        <v>2.64</v>
      </c>
      <c r="E123" s="86">
        <v>0.35</v>
      </c>
      <c r="F123" s="86">
        <v>16.899999999999999</v>
      </c>
      <c r="G123" s="86">
        <v>81.5</v>
      </c>
      <c r="H123" s="86">
        <v>7.6</v>
      </c>
      <c r="I123" s="86">
        <v>7.2</v>
      </c>
      <c r="J123" s="86">
        <v>34.799999999999997</v>
      </c>
      <c r="K123" s="86">
        <v>1.6</v>
      </c>
      <c r="L123" s="86">
        <v>54.4</v>
      </c>
      <c r="M123" s="86">
        <v>0</v>
      </c>
      <c r="N123" s="86">
        <v>7.1999999999999995E-2</v>
      </c>
      <c r="O123" s="86">
        <v>3.2000000000000001E-2</v>
      </c>
      <c r="P123" s="86">
        <v>0</v>
      </c>
      <c r="Q123" s="116">
        <v>509</v>
      </c>
    </row>
    <row r="124" spans="1:17" ht="15.75">
      <c r="A124" s="342" t="s">
        <v>199</v>
      </c>
      <c r="B124" s="343"/>
      <c r="C124" s="112">
        <f>C118+C119+C120+C121+C122+C123</f>
        <v>670</v>
      </c>
      <c r="D124" s="112">
        <f>D118+D119+D120+D121+D122+D123</f>
        <v>23.96</v>
      </c>
      <c r="E124" s="173">
        <f t="shared" ref="E124:P124" si="29">E118+E119+E120+E121+E122+E123</f>
        <v>21.450000000000003</v>
      </c>
      <c r="F124" s="173">
        <f t="shared" si="29"/>
        <v>84.62</v>
      </c>
      <c r="G124" s="173">
        <f t="shared" si="29"/>
        <v>627.6</v>
      </c>
      <c r="H124" s="173">
        <f t="shared" si="29"/>
        <v>74.61</v>
      </c>
      <c r="I124" s="173">
        <f t="shared" si="29"/>
        <v>73.239999999999995</v>
      </c>
      <c r="J124" s="173">
        <f t="shared" si="29"/>
        <v>417.06000000000006</v>
      </c>
      <c r="K124" s="173">
        <f t="shared" si="29"/>
        <v>12.74</v>
      </c>
      <c r="L124" s="173">
        <f t="shared" si="29"/>
        <v>484.4</v>
      </c>
      <c r="M124" s="173">
        <f t="shared" si="29"/>
        <v>2905.2060000000001</v>
      </c>
      <c r="N124" s="173">
        <f t="shared" si="29"/>
        <v>0.46300000000000002</v>
      </c>
      <c r="O124" s="173">
        <f t="shared" si="29"/>
        <v>1.9730000000000001</v>
      </c>
      <c r="P124" s="173">
        <f t="shared" si="29"/>
        <v>20.330000000000002</v>
      </c>
      <c r="Q124" s="132"/>
    </row>
    <row r="125" spans="1:17" ht="25.5">
      <c r="A125" s="339" t="s">
        <v>85</v>
      </c>
      <c r="B125" s="87" t="s">
        <v>92</v>
      </c>
      <c r="C125" s="86" t="s">
        <v>361</v>
      </c>
      <c r="D125" s="86">
        <v>5.62</v>
      </c>
      <c r="E125" s="86">
        <v>9.01</v>
      </c>
      <c r="F125" s="86">
        <v>30.4</v>
      </c>
      <c r="G125" s="86">
        <v>225.2</v>
      </c>
      <c r="H125" s="86">
        <v>63.4</v>
      </c>
      <c r="I125" s="152">
        <v>23.8</v>
      </c>
      <c r="J125" s="152">
        <v>88.9</v>
      </c>
      <c r="K125" s="152">
        <v>0.97</v>
      </c>
      <c r="L125" s="152">
        <v>135.30000000000001</v>
      </c>
      <c r="M125" s="152">
        <v>36.9</v>
      </c>
      <c r="N125" s="152">
        <v>0.1</v>
      </c>
      <c r="O125" s="152">
        <v>0.1</v>
      </c>
      <c r="P125" s="152">
        <v>0.26</v>
      </c>
      <c r="Q125" s="132">
        <v>432</v>
      </c>
    </row>
    <row r="126" spans="1:17" ht="15.75">
      <c r="A126" s="341"/>
      <c r="B126" s="85" t="s">
        <v>378</v>
      </c>
      <c r="C126" s="86">
        <v>180</v>
      </c>
      <c r="D126" s="86">
        <v>5.49</v>
      </c>
      <c r="E126" s="86">
        <v>4.8899999999999997</v>
      </c>
      <c r="F126" s="86">
        <v>9.09</v>
      </c>
      <c r="G126" s="86">
        <v>102</v>
      </c>
      <c r="H126" s="86">
        <v>227.5</v>
      </c>
      <c r="I126" s="152">
        <v>26.5</v>
      </c>
      <c r="J126" s="152">
        <v>170.6</v>
      </c>
      <c r="K126" s="152">
        <v>0.19</v>
      </c>
      <c r="L126" s="152">
        <v>276.8</v>
      </c>
      <c r="M126" s="152">
        <v>38.4</v>
      </c>
      <c r="N126" s="152">
        <v>7.0000000000000007E-2</v>
      </c>
      <c r="O126" s="152">
        <v>0.28000000000000003</v>
      </c>
      <c r="P126" s="152">
        <v>2.46</v>
      </c>
      <c r="Q126" s="132">
        <v>419</v>
      </c>
    </row>
    <row r="127" spans="1:17" ht="15.75">
      <c r="A127" s="342" t="s">
        <v>201</v>
      </c>
      <c r="B127" s="343"/>
      <c r="C127" s="112">
        <v>268</v>
      </c>
      <c r="D127" s="112">
        <f>D125+D126</f>
        <v>11.11</v>
      </c>
      <c r="E127" s="173">
        <f t="shared" ref="E127:P127" si="30">E125+E126</f>
        <v>13.899999999999999</v>
      </c>
      <c r="F127" s="173">
        <f t="shared" si="30"/>
        <v>39.489999999999995</v>
      </c>
      <c r="G127" s="173">
        <f t="shared" si="30"/>
        <v>327.2</v>
      </c>
      <c r="H127" s="173">
        <f t="shared" si="30"/>
        <v>290.89999999999998</v>
      </c>
      <c r="I127" s="173">
        <f t="shared" si="30"/>
        <v>50.3</v>
      </c>
      <c r="J127" s="173">
        <f t="shared" si="30"/>
        <v>259.5</v>
      </c>
      <c r="K127" s="173">
        <f t="shared" si="30"/>
        <v>1.1599999999999999</v>
      </c>
      <c r="L127" s="173">
        <f t="shared" si="30"/>
        <v>412.1</v>
      </c>
      <c r="M127" s="173">
        <f t="shared" si="30"/>
        <v>75.3</v>
      </c>
      <c r="N127" s="173">
        <f t="shared" si="30"/>
        <v>0.17</v>
      </c>
      <c r="O127" s="173">
        <f t="shared" si="30"/>
        <v>0.38</v>
      </c>
      <c r="P127" s="173">
        <f t="shared" si="30"/>
        <v>2.7199999999999998</v>
      </c>
      <c r="Q127" s="132"/>
    </row>
    <row r="128" spans="1:17" ht="26.25">
      <c r="A128" s="357" t="s">
        <v>212</v>
      </c>
      <c r="B128" s="357"/>
      <c r="C128" s="144">
        <f>C115+C117+C124+C127</f>
        <v>1445</v>
      </c>
      <c r="D128" s="179">
        <f>D115+D117+D124+D127</f>
        <v>42.47</v>
      </c>
      <c r="E128" s="179">
        <f t="shared" ref="E128:P128" si="31">E115+E117+E124+E127</f>
        <v>44.68</v>
      </c>
      <c r="F128" s="144">
        <f t="shared" si="31"/>
        <v>192.60000000000002</v>
      </c>
      <c r="G128" s="144">
        <f t="shared" si="31"/>
        <v>1341.7</v>
      </c>
      <c r="H128" s="144">
        <f t="shared" si="31"/>
        <v>435.51</v>
      </c>
      <c r="I128" s="144">
        <f t="shared" si="31"/>
        <v>162.33999999999997</v>
      </c>
      <c r="J128" s="144">
        <f t="shared" si="31"/>
        <v>849.96</v>
      </c>
      <c r="K128" s="144">
        <f t="shared" si="31"/>
        <v>17.740000000000002</v>
      </c>
      <c r="L128" s="144">
        <f t="shared" si="31"/>
        <v>1037.03</v>
      </c>
      <c r="M128" s="144">
        <f t="shared" si="31"/>
        <v>3037.6160000000004</v>
      </c>
      <c r="N128" s="144">
        <f t="shared" si="31"/>
        <v>0.78300000000000003</v>
      </c>
      <c r="O128" s="144">
        <f t="shared" si="31"/>
        <v>2.4279999999999999</v>
      </c>
      <c r="P128" s="144">
        <f t="shared" si="31"/>
        <v>35.880000000000003</v>
      </c>
      <c r="Q128" s="132"/>
    </row>
    <row r="129" spans="1:17" ht="26.25">
      <c r="A129" s="118"/>
      <c r="B129" s="118"/>
      <c r="C129" s="119"/>
      <c r="D129" s="119"/>
      <c r="E129" s="119"/>
      <c r="F129" s="119"/>
      <c r="G129" s="119"/>
      <c r="H129" s="119"/>
      <c r="I129" s="122"/>
      <c r="J129" s="122"/>
      <c r="K129" s="122"/>
      <c r="L129" s="122"/>
      <c r="M129" s="122"/>
      <c r="N129" s="122"/>
      <c r="O129" s="122"/>
      <c r="P129" s="122"/>
      <c r="Q129" s="122"/>
    </row>
    <row r="130" spans="1:17" ht="26.25">
      <c r="A130" s="118"/>
      <c r="B130" s="118"/>
      <c r="C130" s="119"/>
      <c r="D130" s="119"/>
      <c r="E130" s="119"/>
      <c r="F130" s="119"/>
      <c r="G130" s="119"/>
      <c r="H130" s="119"/>
      <c r="I130" s="122"/>
      <c r="J130" s="122"/>
      <c r="K130" s="122"/>
      <c r="L130" s="122"/>
      <c r="M130" s="122"/>
      <c r="N130" s="122"/>
      <c r="O130" s="122"/>
      <c r="P130" s="122"/>
      <c r="Q130" s="122"/>
    </row>
    <row r="131" spans="1:17" ht="26.25">
      <c r="A131" s="118"/>
      <c r="B131" s="118"/>
      <c r="C131" s="119"/>
      <c r="D131" s="119"/>
      <c r="E131" s="119"/>
      <c r="F131" s="119"/>
      <c r="G131" s="119"/>
      <c r="H131" s="119"/>
      <c r="I131" s="122"/>
      <c r="J131" s="122"/>
      <c r="K131" s="122"/>
      <c r="L131" s="122"/>
      <c r="M131" s="122"/>
      <c r="N131" s="122"/>
      <c r="O131" s="122"/>
      <c r="P131" s="122"/>
      <c r="Q131" s="122"/>
    </row>
    <row r="132" spans="1:17" ht="26.25">
      <c r="A132" s="118"/>
      <c r="B132" s="118"/>
      <c r="C132" s="119"/>
      <c r="D132" s="119"/>
      <c r="E132" s="119"/>
      <c r="F132" s="119"/>
      <c r="G132" s="119"/>
      <c r="H132" s="119"/>
      <c r="I132" s="122"/>
      <c r="J132" s="122"/>
      <c r="K132" s="122"/>
      <c r="L132" s="122"/>
      <c r="M132" s="122"/>
      <c r="N132" s="122"/>
      <c r="O132" s="122"/>
      <c r="P132" s="122"/>
      <c r="Q132" s="122"/>
    </row>
    <row r="133" spans="1:17" ht="23.25">
      <c r="A133" s="348" t="s">
        <v>213</v>
      </c>
      <c r="B133" s="348"/>
      <c r="C133" s="348"/>
      <c r="D133" s="348"/>
      <c r="E133" s="348"/>
      <c r="F133" s="348"/>
      <c r="G133" s="348"/>
      <c r="H133" s="348"/>
      <c r="I133" s="348"/>
      <c r="J133" s="348"/>
      <c r="K133" s="348"/>
      <c r="L133" s="348"/>
      <c r="M133" s="348"/>
      <c r="N133" s="348"/>
      <c r="O133" s="348"/>
      <c r="P133" s="348"/>
      <c r="Q133" s="348"/>
    </row>
    <row r="134" spans="1:17">
      <c r="A134" s="349" t="s">
        <v>187</v>
      </c>
      <c r="B134" s="349" t="s">
        <v>51</v>
      </c>
      <c r="C134" s="349" t="s">
        <v>188</v>
      </c>
      <c r="D134" s="349" t="s">
        <v>189</v>
      </c>
      <c r="E134" s="350"/>
      <c r="F134" s="350"/>
      <c r="G134" s="349" t="s">
        <v>339</v>
      </c>
      <c r="H134" s="349" t="s">
        <v>340</v>
      </c>
      <c r="I134" s="349" t="s">
        <v>341</v>
      </c>
      <c r="J134" s="350" t="s">
        <v>342</v>
      </c>
      <c r="K134" s="350" t="s">
        <v>343</v>
      </c>
      <c r="L134" s="350" t="s">
        <v>344</v>
      </c>
      <c r="M134" s="350" t="s">
        <v>345</v>
      </c>
      <c r="N134" s="350" t="s">
        <v>346</v>
      </c>
      <c r="O134" s="350" t="s">
        <v>347</v>
      </c>
      <c r="P134" s="350" t="s">
        <v>348</v>
      </c>
      <c r="Q134" s="349" t="s">
        <v>349</v>
      </c>
    </row>
    <row r="135" spans="1:17">
      <c r="A135" s="349"/>
      <c r="B135" s="350"/>
      <c r="C135" s="350"/>
      <c r="D135" s="175" t="s">
        <v>190</v>
      </c>
      <c r="E135" s="175" t="s">
        <v>191</v>
      </c>
      <c r="F135" s="175" t="s">
        <v>192</v>
      </c>
      <c r="G135" s="350"/>
      <c r="H135" s="350"/>
      <c r="I135" s="350"/>
      <c r="J135" s="350"/>
      <c r="K135" s="350"/>
      <c r="L135" s="350"/>
      <c r="M135" s="350"/>
      <c r="N135" s="350"/>
      <c r="O135" s="350"/>
      <c r="P135" s="350"/>
      <c r="Q135" s="349"/>
    </row>
    <row r="136" spans="1:17" ht="15.75">
      <c r="A136" s="339" t="s">
        <v>47</v>
      </c>
      <c r="B136" s="85" t="s">
        <v>104</v>
      </c>
      <c r="C136" s="86">
        <v>180</v>
      </c>
      <c r="D136" s="86">
        <v>5.56</v>
      </c>
      <c r="E136" s="86">
        <v>4.63</v>
      </c>
      <c r="F136" s="86">
        <v>24.5</v>
      </c>
      <c r="G136" s="86">
        <v>161.5</v>
      </c>
      <c r="H136" s="86">
        <v>8.82</v>
      </c>
      <c r="I136" s="112">
        <v>51</v>
      </c>
      <c r="J136" s="112">
        <v>156</v>
      </c>
      <c r="K136" s="112">
        <v>2.94</v>
      </c>
      <c r="L136" s="112">
        <v>160.9</v>
      </c>
      <c r="M136" s="112">
        <v>22.5</v>
      </c>
      <c r="N136" s="112">
        <v>0.14000000000000001</v>
      </c>
      <c r="O136" s="112">
        <v>7.1999999999999995E-2</v>
      </c>
      <c r="P136" s="112">
        <v>0</v>
      </c>
      <c r="Q136" s="112">
        <v>182</v>
      </c>
    </row>
    <row r="137" spans="1:17" ht="15.75">
      <c r="A137" s="340"/>
      <c r="B137" s="85" t="s">
        <v>60</v>
      </c>
      <c r="C137" s="86">
        <v>180</v>
      </c>
      <c r="D137" s="86">
        <v>0.12</v>
      </c>
      <c r="E137" s="86">
        <v>0.02</v>
      </c>
      <c r="F137" s="86">
        <v>10.199999999999999</v>
      </c>
      <c r="G137" s="86">
        <v>41</v>
      </c>
      <c r="H137" s="86">
        <v>12.8</v>
      </c>
      <c r="I137" s="86">
        <v>2.2000000000000002</v>
      </c>
      <c r="J137" s="86">
        <v>4</v>
      </c>
      <c r="K137" s="86">
        <v>0.32</v>
      </c>
      <c r="L137" s="86">
        <v>19.2</v>
      </c>
      <c r="M137" s="86">
        <v>0</v>
      </c>
      <c r="N137" s="86">
        <v>0</v>
      </c>
      <c r="O137" s="86">
        <v>0</v>
      </c>
      <c r="P137" s="86">
        <v>2.83</v>
      </c>
      <c r="Q137" s="116">
        <v>412</v>
      </c>
    </row>
    <row r="138" spans="1:17" ht="15.75">
      <c r="A138" s="340"/>
      <c r="B138" s="85" t="s">
        <v>61</v>
      </c>
      <c r="C138" s="90" t="s">
        <v>63</v>
      </c>
      <c r="D138" s="86">
        <v>3.12</v>
      </c>
      <c r="E138" s="86">
        <v>5.31</v>
      </c>
      <c r="F138" s="86">
        <v>20.09</v>
      </c>
      <c r="G138" s="86">
        <v>140.30000000000001</v>
      </c>
      <c r="H138" s="86">
        <v>9.3000000000000007</v>
      </c>
      <c r="I138" s="86">
        <v>9.9</v>
      </c>
      <c r="J138" s="86">
        <v>29.1</v>
      </c>
      <c r="K138" s="86">
        <v>0.62</v>
      </c>
      <c r="L138" s="86">
        <v>42.9</v>
      </c>
      <c r="M138" s="86">
        <v>40</v>
      </c>
      <c r="N138" s="86">
        <v>0.05</v>
      </c>
      <c r="O138" s="86">
        <v>0.03</v>
      </c>
      <c r="P138" s="86">
        <v>0</v>
      </c>
      <c r="Q138" s="116">
        <v>1</v>
      </c>
    </row>
    <row r="139" spans="1:17" ht="15.75">
      <c r="A139" s="342" t="s">
        <v>195</v>
      </c>
      <c r="B139" s="343"/>
      <c r="C139" s="112">
        <v>407</v>
      </c>
      <c r="D139" s="112">
        <f>D136+D137+D138</f>
        <v>8.8000000000000007</v>
      </c>
      <c r="E139" s="173">
        <f t="shared" ref="E139:P139" si="32">E136+E137+E138</f>
        <v>9.9599999999999991</v>
      </c>
      <c r="F139" s="173">
        <f t="shared" si="32"/>
        <v>54.790000000000006</v>
      </c>
      <c r="G139" s="173">
        <f t="shared" si="32"/>
        <v>342.8</v>
      </c>
      <c r="H139" s="173">
        <f t="shared" si="32"/>
        <v>30.92</v>
      </c>
      <c r="I139" s="173">
        <f t="shared" si="32"/>
        <v>63.1</v>
      </c>
      <c r="J139" s="173">
        <f t="shared" si="32"/>
        <v>189.1</v>
      </c>
      <c r="K139" s="173">
        <f t="shared" si="32"/>
        <v>3.88</v>
      </c>
      <c r="L139" s="173">
        <f t="shared" si="32"/>
        <v>223</v>
      </c>
      <c r="M139" s="173">
        <f t="shared" si="32"/>
        <v>62.5</v>
      </c>
      <c r="N139" s="173">
        <f t="shared" si="32"/>
        <v>0.19</v>
      </c>
      <c r="O139" s="173">
        <f t="shared" si="32"/>
        <v>0.10199999999999999</v>
      </c>
      <c r="P139" s="173">
        <f t="shared" si="32"/>
        <v>2.83</v>
      </c>
      <c r="Q139" s="112"/>
    </row>
    <row r="140" spans="1:17" ht="15.75">
      <c r="A140" s="114" t="s">
        <v>350</v>
      </c>
      <c r="B140" s="85" t="s">
        <v>68</v>
      </c>
      <c r="C140" s="86">
        <v>100</v>
      </c>
      <c r="D140" s="86">
        <v>0.4</v>
      </c>
      <c r="E140" s="86">
        <v>0.4</v>
      </c>
      <c r="F140" s="86">
        <v>9.8000000000000007</v>
      </c>
      <c r="G140" s="86">
        <v>44.5</v>
      </c>
      <c r="H140" s="86">
        <v>16</v>
      </c>
      <c r="I140" s="86">
        <v>8</v>
      </c>
      <c r="J140" s="86">
        <v>11</v>
      </c>
      <c r="K140" s="86">
        <v>2.2000000000000002</v>
      </c>
      <c r="L140" s="86">
        <v>0.63</v>
      </c>
      <c r="M140" s="86">
        <v>0.01</v>
      </c>
      <c r="N140" s="86">
        <v>0.03</v>
      </c>
      <c r="O140" s="86">
        <v>0.02</v>
      </c>
      <c r="P140" s="86">
        <v>10</v>
      </c>
      <c r="Q140" s="116">
        <v>510</v>
      </c>
    </row>
    <row r="141" spans="1:17" ht="15.75">
      <c r="A141" s="342" t="s">
        <v>197</v>
      </c>
      <c r="B141" s="343"/>
      <c r="C141" s="112">
        <f t="shared" ref="C141" si="33">C140</f>
        <v>100</v>
      </c>
      <c r="D141" s="112">
        <f>D140</f>
        <v>0.4</v>
      </c>
      <c r="E141" s="116">
        <f t="shared" ref="E141:P141" si="34">E140</f>
        <v>0.4</v>
      </c>
      <c r="F141" s="116">
        <f t="shared" si="34"/>
        <v>9.8000000000000007</v>
      </c>
      <c r="G141" s="116">
        <f t="shared" si="34"/>
        <v>44.5</v>
      </c>
      <c r="H141" s="116">
        <f t="shared" si="34"/>
        <v>16</v>
      </c>
      <c r="I141" s="116">
        <f t="shared" si="34"/>
        <v>8</v>
      </c>
      <c r="J141" s="116">
        <f t="shared" si="34"/>
        <v>11</v>
      </c>
      <c r="K141" s="116">
        <f t="shared" si="34"/>
        <v>2.2000000000000002</v>
      </c>
      <c r="L141" s="116">
        <f t="shared" si="34"/>
        <v>0.63</v>
      </c>
      <c r="M141" s="116">
        <f t="shared" si="34"/>
        <v>0.01</v>
      </c>
      <c r="N141" s="116">
        <f t="shared" si="34"/>
        <v>0.03</v>
      </c>
      <c r="O141" s="116">
        <f t="shared" si="34"/>
        <v>0.02</v>
      </c>
      <c r="P141" s="116">
        <f t="shared" si="34"/>
        <v>10</v>
      </c>
      <c r="Q141" s="112"/>
    </row>
    <row r="142" spans="1:17" ht="27.75" customHeight="1">
      <c r="A142" s="339" t="s">
        <v>69</v>
      </c>
      <c r="B142" s="87" t="s">
        <v>70</v>
      </c>
      <c r="C142" s="86">
        <v>60</v>
      </c>
      <c r="D142" s="86">
        <v>0.48</v>
      </c>
      <c r="E142" s="86">
        <v>0.06</v>
      </c>
      <c r="F142" s="86">
        <v>1.5</v>
      </c>
      <c r="G142" s="86">
        <v>9</v>
      </c>
      <c r="H142" s="86">
        <v>13.8</v>
      </c>
      <c r="I142" s="86">
        <v>8.4</v>
      </c>
      <c r="J142" s="86">
        <v>25.2</v>
      </c>
      <c r="K142" s="86">
        <v>0.6</v>
      </c>
      <c r="L142" s="86">
        <v>0</v>
      </c>
      <c r="M142" s="86">
        <v>6.0000000000000001E-3</v>
      </c>
      <c r="N142" s="86">
        <v>1.7999999999999999E-2</v>
      </c>
      <c r="O142" s="86">
        <v>2.4E-2</v>
      </c>
      <c r="P142" s="86">
        <v>6</v>
      </c>
      <c r="Q142" s="116">
        <v>511</v>
      </c>
    </row>
    <row r="143" spans="1:17" ht="27.75" customHeight="1">
      <c r="A143" s="340"/>
      <c r="B143" s="87" t="s">
        <v>156</v>
      </c>
      <c r="C143" s="86">
        <v>180</v>
      </c>
      <c r="D143" s="86">
        <v>1.25</v>
      </c>
      <c r="E143" s="86">
        <v>3.52</v>
      </c>
      <c r="F143" s="86">
        <v>6.1</v>
      </c>
      <c r="G143" s="86">
        <v>61</v>
      </c>
      <c r="H143" s="86">
        <v>31</v>
      </c>
      <c r="I143" s="86">
        <v>16.02</v>
      </c>
      <c r="J143" s="86">
        <v>34.29</v>
      </c>
      <c r="K143" s="86">
        <v>0.56999999999999995</v>
      </c>
      <c r="L143" s="86">
        <v>31.2</v>
      </c>
      <c r="M143" s="86">
        <v>0</v>
      </c>
      <c r="N143" s="86">
        <v>4.1000000000000002E-2</v>
      </c>
      <c r="O143" s="86">
        <v>3.2000000000000001E-2</v>
      </c>
      <c r="P143" s="86">
        <v>0</v>
      </c>
      <c r="Q143" s="112">
        <v>73</v>
      </c>
    </row>
    <row r="144" spans="1:17" ht="15.75">
      <c r="A144" s="340"/>
      <c r="B144" s="85" t="s">
        <v>224</v>
      </c>
      <c r="C144" s="86">
        <v>80</v>
      </c>
      <c r="D144" s="154">
        <v>12.8</v>
      </c>
      <c r="E144" s="154">
        <v>5.3</v>
      </c>
      <c r="F144" s="154">
        <v>7.8</v>
      </c>
      <c r="G144" s="154">
        <v>130.1</v>
      </c>
      <c r="H144" s="154">
        <v>30.1</v>
      </c>
      <c r="I144" s="154">
        <v>18.100000000000001</v>
      </c>
      <c r="J144" s="154">
        <v>112.5</v>
      </c>
      <c r="K144" s="154">
        <v>1.06</v>
      </c>
      <c r="L144" s="154">
        <v>183.3</v>
      </c>
      <c r="M144" s="154">
        <v>24</v>
      </c>
      <c r="N144" s="154">
        <v>0.06</v>
      </c>
      <c r="O144" s="154">
        <v>0.09</v>
      </c>
      <c r="P144" s="154">
        <v>0.42</v>
      </c>
      <c r="Q144" s="112">
        <v>325</v>
      </c>
    </row>
    <row r="145" spans="1:17" ht="27.75" customHeight="1">
      <c r="A145" s="340"/>
      <c r="B145" s="87" t="s">
        <v>118</v>
      </c>
      <c r="C145" s="153">
        <v>130</v>
      </c>
      <c r="D145" s="169">
        <v>3.2</v>
      </c>
      <c r="E145" s="169">
        <v>3.6</v>
      </c>
      <c r="F145" s="169">
        <v>33.5</v>
      </c>
      <c r="G145" s="169">
        <v>178</v>
      </c>
      <c r="H145" s="169">
        <v>5.2</v>
      </c>
      <c r="I145" s="169">
        <v>22.8</v>
      </c>
      <c r="J145" s="169">
        <v>69.599999999999994</v>
      </c>
      <c r="K145" s="169">
        <v>0.47</v>
      </c>
      <c r="L145" s="169">
        <v>46.8</v>
      </c>
      <c r="M145" s="169">
        <v>17.3</v>
      </c>
      <c r="N145" s="169">
        <v>2.5999999999999999E-2</v>
      </c>
      <c r="O145" s="169">
        <v>1.7000000000000001E-2</v>
      </c>
      <c r="P145" s="169">
        <v>0</v>
      </c>
      <c r="Q145" s="132">
        <v>179</v>
      </c>
    </row>
    <row r="146" spans="1:17" ht="15.75">
      <c r="A146" s="340"/>
      <c r="B146" s="85" t="s">
        <v>80</v>
      </c>
      <c r="C146" s="86">
        <v>180</v>
      </c>
      <c r="D146" s="155">
        <v>0.4</v>
      </c>
      <c r="E146" s="155">
        <v>0.09</v>
      </c>
      <c r="F146" s="155">
        <v>30.6</v>
      </c>
      <c r="G146" s="155">
        <v>124.7</v>
      </c>
      <c r="H146" s="155">
        <v>21.2</v>
      </c>
      <c r="I146" s="155">
        <v>5.9</v>
      </c>
      <c r="J146" s="155">
        <v>10.3</v>
      </c>
      <c r="K146" s="155">
        <v>0.21</v>
      </c>
      <c r="L146" s="155">
        <v>89.4</v>
      </c>
      <c r="M146" s="155">
        <v>0</v>
      </c>
      <c r="N146" s="155">
        <v>1.4E-2</v>
      </c>
      <c r="O146" s="155">
        <v>1.4E-2</v>
      </c>
      <c r="P146" s="155">
        <v>11.6</v>
      </c>
      <c r="Q146" s="116">
        <v>392</v>
      </c>
    </row>
    <row r="147" spans="1:17" ht="15.75">
      <c r="A147" s="341"/>
      <c r="B147" s="85" t="s">
        <v>30</v>
      </c>
      <c r="C147" s="86">
        <v>40</v>
      </c>
      <c r="D147" s="86">
        <v>2.64</v>
      </c>
      <c r="E147" s="86">
        <v>0.35</v>
      </c>
      <c r="F147" s="86">
        <v>16.899999999999999</v>
      </c>
      <c r="G147" s="86">
        <v>81.5</v>
      </c>
      <c r="H147" s="86">
        <v>7.6</v>
      </c>
      <c r="I147" s="86">
        <v>7.2</v>
      </c>
      <c r="J147" s="86">
        <v>34.799999999999997</v>
      </c>
      <c r="K147" s="86">
        <v>1.6</v>
      </c>
      <c r="L147" s="86">
        <v>54.4</v>
      </c>
      <c r="M147" s="86">
        <v>0</v>
      </c>
      <c r="N147" s="86">
        <v>7.1999999999999995E-2</v>
      </c>
      <c r="O147" s="86">
        <v>3.2000000000000001E-2</v>
      </c>
      <c r="P147" s="86">
        <v>0</v>
      </c>
      <c r="Q147" s="116">
        <v>509</v>
      </c>
    </row>
    <row r="148" spans="1:17" ht="15.75">
      <c r="A148" s="342" t="s">
        <v>199</v>
      </c>
      <c r="B148" s="343"/>
      <c r="C148" s="112">
        <f>C142+C143+C144+C145+C146+C147</f>
        <v>670</v>
      </c>
      <c r="D148" s="112">
        <f>D142+D143+D144+D145+D146+D147</f>
        <v>20.77</v>
      </c>
      <c r="E148" s="173">
        <f t="shared" ref="E148:P148" si="35">E142+E143+E144+E145+E146+E147</f>
        <v>12.919999999999998</v>
      </c>
      <c r="F148" s="173">
        <f t="shared" si="35"/>
        <v>96.4</v>
      </c>
      <c r="G148" s="173">
        <f t="shared" si="35"/>
        <v>584.29999999999995</v>
      </c>
      <c r="H148" s="173">
        <f t="shared" si="35"/>
        <v>108.9</v>
      </c>
      <c r="I148" s="173">
        <f t="shared" si="35"/>
        <v>78.420000000000016</v>
      </c>
      <c r="J148" s="173">
        <f t="shared" si="35"/>
        <v>286.69</v>
      </c>
      <c r="K148" s="173">
        <f t="shared" si="35"/>
        <v>4.51</v>
      </c>
      <c r="L148" s="173">
        <f t="shared" si="35"/>
        <v>405.1</v>
      </c>
      <c r="M148" s="173">
        <f t="shared" si="35"/>
        <v>41.305999999999997</v>
      </c>
      <c r="N148" s="173">
        <f t="shared" si="35"/>
        <v>0.23099999999999998</v>
      </c>
      <c r="O148" s="173">
        <f t="shared" si="35"/>
        <v>0.20899999999999999</v>
      </c>
      <c r="P148" s="173">
        <f t="shared" si="35"/>
        <v>18.02</v>
      </c>
      <c r="Q148" s="112"/>
    </row>
    <row r="149" spans="1:17" ht="27.75" customHeight="1">
      <c r="A149" s="339" t="s">
        <v>85</v>
      </c>
      <c r="B149" s="87" t="s">
        <v>374</v>
      </c>
      <c r="C149" s="86">
        <v>100</v>
      </c>
      <c r="D149" s="86">
        <v>6.06</v>
      </c>
      <c r="E149" s="86">
        <v>16.88</v>
      </c>
      <c r="F149" s="86">
        <v>25.66</v>
      </c>
      <c r="G149" s="86">
        <v>278.7</v>
      </c>
      <c r="H149" s="86">
        <v>65</v>
      </c>
      <c r="I149" s="86">
        <v>18.8</v>
      </c>
      <c r="J149" s="86">
        <v>101.5</v>
      </c>
      <c r="K149" s="86">
        <v>1.18</v>
      </c>
      <c r="L149" s="86">
        <v>130.1</v>
      </c>
      <c r="M149" s="86">
        <v>132</v>
      </c>
      <c r="N149" s="86">
        <v>0.09</v>
      </c>
      <c r="O149" s="86">
        <v>0.16</v>
      </c>
      <c r="P149" s="86">
        <v>0.18</v>
      </c>
      <c r="Q149" s="112">
        <v>427</v>
      </c>
    </row>
    <row r="150" spans="1:17" ht="15.75">
      <c r="A150" s="341"/>
      <c r="B150" s="85" t="s">
        <v>379</v>
      </c>
      <c r="C150" s="86">
        <v>180</v>
      </c>
      <c r="D150" s="86">
        <v>5.49</v>
      </c>
      <c r="E150" s="86">
        <v>4.8899999999999997</v>
      </c>
      <c r="F150" s="86">
        <v>9.09</v>
      </c>
      <c r="G150" s="86">
        <v>102</v>
      </c>
      <c r="H150" s="86">
        <v>227.5</v>
      </c>
      <c r="I150" s="152">
        <v>26.5</v>
      </c>
      <c r="J150" s="152">
        <v>170.6</v>
      </c>
      <c r="K150" s="152">
        <v>0.19</v>
      </c>
      <c r="L150" s="152">
        <v>276.8</v>
      </c>
      <c r="M150" s="152">
        <v>38.4</v>
      </c>
      <c r="N150" s="152">
        <v>7.0000000000000007E-2</v>
      </c>
      <c r="O150" s="152">
        <v>0.28000000000000003</v>
      </c>
      <c r="P150" s="152">
        <v>2.46</v>
      </c>
      <c r="Q150" s="132">
        <v>419</v>
      </c>
    </row>
    <row r="151" spans="1:17" ht="15.75">
      <c r="A151" s="342" t="s">
        <v>201</v>
      </c>
      <c r="B151" s="343"/>
      <c r="C151" s="112">
        <f>C149+C150</f>
        <v>280</v>
      </c>
      <c r="D151" s="112">
        <f>D149+D150</f>
        <v>11.55</v>
      </c>
      <c r="E151" s="173">
        <f t="shared" ref="E151:P151" si="36">E149+E150</f>
        <v>21.77</v>
      </c>
      <c r="F151" s="173">
        <f t="shared" si="36"/>
        <v>34.75</v>
      </c>
      <c r="G151" s="173">
        <f t="shared" si="36"/>
        <v>380.7</v>
      </c>
      <c r="H151" s="173">
        <f t="shared" si="36"/>
        <v>292.5</v>
      </c>
      <c r="I151" s="173">
        <f t="shared" si="36"/>
        <v>45.3</v>
      </c>
      <c r="J151" s="173">
        <f t="shared" si="36"/>
        <v>272.10000000000002</v>
      </c>
      <c r="K151" s="173">
        <f t="shared" si="36"/>
        <v>1.3699999999999999</v>
      </c>
      <c r="L151" s="173">
        <f t="shared" si="36"/>
        <v>406.9</v>
      </c>
      <c r="M151" s="173">
        <f t="shared" si="36"/>
        <v>170.4</v>
      </c>
      <c r="N151" s="173">
        <f t="shared" si="36"/>
        <v>0.16</v>
      </c>
      <c r="O151" s="173">
        <f t="shared" si="36"/>
        <v>0.44000000000000006</v>
      </c>
      <c r="P151" s="173">
        <f t="shared" si="36"/>
        <v>2.64</v>
      </c>
      <c r="Q151" s="112"/>
    </row>
    <row r="152" spans="1:17" ht="26.25">
      <c r="A152" s="360" t="s">
        <v>214</v>
      </c>
      <c r="B152" s="360"/>
      <c r="C152" s="145">
        <f t="shared" ref="C152" si="37">C139+C141+C148+C151</f>
        <v>1457</v>
      </c>
      <c r="D152" s="180">
        <f>D139+D141+D148+D151</f>
        <v>41.519999999999996</v>
      </c>
      <c r="E152" s="180">
        <f t="shared" ref="E152:P152" si="38">E139+E141+E148+E151</f>
        <v>45.05</v>
      </c>
      <c r="F152" s="145">
        <f t="shared" si="38"/>
        <v>195.74</v>
      </c>
      <c r="G152" s="145">
        <f t="shared" si="38"/>
        <v>1352.3</v>
      </c>
      <c r="H152" s="145">
        <f t="shared" si="38"/>
        <v>448.32</v>
      </c>
      <c r="I152" s="145">
        <f t="shared" si="38"/>
        <v>194.82</v>
      </c>
      <c r="J152" s="145">
        <f t="shared" si="38"/>
        <v>758.89</v>
      </c>
      <c r="K152" s="145">
        <f t="shared" si="38"/>
        <v>11.959999999999999</v>
      </c>
      <c r="L152" s="145">
        <f t="shared" si="38"/>
        <v>1035.6300000000001</v>
      </c>
      <c r="M152" s="145">
        <f t="shared" si="38"/>
        <v>274.21600000000001</v>
      </c>
      <c r="N152" s="145">
        <f t="shared" si="38"/>
        <v>0.61099999999999999</v>
      </c>
      <c r="O152" s="145">
        <f t="shared" si="38"/>
        <v>0.77100000000000002</v>
      </c>
      <c r="P152" s="145">
        <f t="shared" si="38"/>
        <v>33.49</v>
      </c>
      <c r="Q152" s="112"/>
    </row>
    <row r="153" spans="1:17" ht="26.25">
      <c r="A153" s="135"/>
      <c r="B153" s="135"/>
      <c r="C153" s="133"/>
      <c r="D153" s="134"/>
      <c r="E153" s="134"/>
      <c r="F153" s="134"/>
      <c r="G153" s="134"/>
      <c r="H153" s="134"/>
      <c r="I153" s="121"/>
      <c r="J153" s="121"/>
      <c r="K153" s="121"/>
      <c r="L153" s="121"/>
      <c r="M153" s="121"/>
      <c r="N153" s="121"/>
      <c r="O153" s="121"/>
      <c r="P153" s="121"/>
      <c r="Q153" s="121"/>
    </row>
    <row r="154" spans="1:17" ht="26.25">
      <c r="A154" s="135"/>
      <c r="B154" s="135"/>
      <c r="C154" s="136"/>
      <c r="D154" s="137"/>
      <c r="E154" s="137"/>
      <c r="F154" s="137"/>
      <c r="G154" s="137"/>
      <c r="H154" s="137"/>
      <c r="I154" s="122"/>
      <c r="J154" s="122"/>
      <c r="K154" s="122"/>
      <c r="L154" s="122"/>
      <c r="M154" s="122"/>
      <c r="N154" s="122"/>
      <c r="O154" s="122"/>
      <c r="P154" s="122"/>
      <c r="Q154" s="122"/>
    </row>
    <row r="155" spans="1:17" ht="26.25">
      <c r="A155" s="135"/>
      <c r="B155" s="135"/>
      <c r="C155" s="136"/>
      <c r="D155" s="137"/>
      <c r="E155" s="137"/>
      <c r="F155" s="137"/>
      <c r="G155" s="137"/>
      <c r="H155" s="137"/>
      <c r="I155" s="122"/>
      <c r="J155" s="122"/>
      <c r="K155" s="122"/>
      <c r="L155" s="122"/>
      <c r="M155" s="122"/>
      <c r="N155" s="122"/>
      <c r="O155" s="122"/>
      <c r="P155" s="122"/>
      <c r="Q155" s="122"/>
    </row>
    <row r="156" spans="1:17" ht="26.25">
      <c r="A156" s="135"/>
      <c r="B156" s="135"/>
      <c r="C156" s="136"/>
      <c r="D156" s="137"/>
      <c r="E156" s="137"/>
      <c r="F156" s="137"/>
      <c r="G156" s="137"/>
      <c r="H156" s="137"/>
      <c r="I156" s="122"/>
      <c r="J156" s="122"/>
      <c r="K156" s="122"/>
      <c r="L156" s="122"/>
      <c r="M156" s="122"/>
      <c r="N156" s="122"/>
      <c r="O156" s="122"/>
      <c r="P156" s="122"/>
      <c r="Q156" s="122"/>
    </row>
    <row r="157" spans="1:17" ht="23.25">
      <c r="A157" s="351" t="s">
        <v>215</v>
      </c>
      <c r="B157" s="351"/>
      <c r="C157" s="351"/>
      <c r="D157" s="351"/>
      <c r="E157" s="351"/>
      <c r="F157" s="351"/>
      <c r="G157" s="351"/>
      <c r="H157" s="351"/>
      <c r="I157" s="351"/>
      <c r="J157" s="351"/>
      <c r="K157" s="351"/>
      <c r="L157" s="351"/>
      <c r="M157" s="351"/>
      <c r="N157" s="351"/>
      <c r="O157" s="351"/>
      <c r="P157" s="351"/>
      <c r="Q157" s="351"/>
    </row>
    <row r="158" spans="1:17">
      <c r="A158" s="349" t="s">
        <v>187</v>
      </c>
      <c r="B158" s="349" t="s">
        <v>51</v>
      </c>
      <c r="C158" s="349" t="s">
        <v>188</v>
      </c>
      <c r="D158" s="349" t="s">
        <v>189</v>
      </c>
      <c r="E158" s="350"/>
      <c r="F158" s="350"/>
      <c r="G158" s="349" t="s">
        <v>339</v>
      </c>
      <c r="H158" s="349" t="s">
        <v>340</v>
      </c>
      <c r="I158" s="349" t="s">
        <v>341</v>
      </c>
      <c r="J158" s="350" t="s">
        <v>342</v>
      </c>
      <c r="K158" s="350" t="s">
        <v>343</v>
      </c>
      <c r="L158" s="350" t="s">
        <v>344</v>
      </c>
      <c r="M158" s="350" t="s">
        <v>345</v>
      </c>
      <c r="N158" s="350" t="s">
        <v>346</v>
      </c>
      <c r="O158" s="350" t="s">
        <v>347</v>
      </c>
      <c r="P158" s="350" t="s">
        <v>348</v>
      </c>
      <c r="Q158" s="349" t="s">
        <v>349</v>
      </c>
    </row>
    <row r="159" spans="1:17">
      <c r="A159" s="349"/>
      <c r="B159" s="350"/>
      <c r="C159" s="350"/>
      <c r="D159" s="175" t="s">
        <v>190</v>
      </c>
      <c r="E159" s="175" t="s">
        <v>191</v>
      </c>
      <c r="F159" s="175" t="s">
        <v>192</v>
      </c>
      <c r="G159" s="350"/>
      <c r="H159" s="350"/>
      <c r="I159" s="350"/>
      <c r="J159" s="350"/>
      <c r="K159" s="350"/>
      <c r="L159" s="350"/>
      <c r="M159" s="350"/>
      <c r="N159" s="350"/>
      <c r="O159" s="350"/>
      <c r="P159" s="350"/>
      <c r="Q159" s="349"/>
    </row>
    <row r="160" spans="1:17" ht="15.75">
      <c r="A160" s="339" t="s">
        <v>47</v>
      </c>
      <c r="B160" s="85" t="s">
        <v>105</v>
      </c>
      <c r="C160" s="86">
        <v>180</v>
      </c>
      <c r="D160" s="86">
        <v>3.57</v>
      </c>
      <c r="E160" s="86">
        <v>4.68</v>
      </c>
      <c r="F160" s="86">
        <v>32.299999999999997</v>
      </c>
      <c r="G160" s="86">
        <v>185.6</v>
      </c>
      <c r="H160" s="86">
        <v>9.1999999999999993</v>
      </c>
      <c r="I160" s="86">
        <v>6.7</v>
      </c>
      <c r="J160" s="123">
        <v>33.1</v>
      </c>
      <c r="K160" s="123">
        <v>0.4</v>
      </c>
      <c r="L160" s="123">
        <v>49.9</v>
      </c>
      <c r="M160" s="123">
        <v>17.100000000000001</v>
      </c>
      <c r="N160" s="123">
        <v>3.4000000000000002E-2</v>
      </c>
      <c r="O160" s="123">
        <v>1.7000000000000001E-2</v>
      </c>
      <c r="P160" s="86">
        <v>0</v>
      </c>
      <c r="Q160" s="171">
        <v>182</v>
      </c>
    </row>
    <row r="161" spans="1:17" ht="15.75">
      <c r="A161" s="340"/>
      <c r="B161" s="85" t="s">
        <v>58</v>
      </c>
      <c r="C161" s="86">
        <v>180</v>
      </c>
      <c r="D161" s="86">
        <v>3.78</v>
      </c>
      <c r="E161" s="86">
        <v>3.2</v>
      </c>
      <c r="F161" s="86">
        <v>15.52</v>
      </c>
      <c r="G161" s="86">
        <v>107</v>
      </c>
      <c r="H161" s="86">
        <v>137.6</v>
      </c>
      <c r="I161" s="86">
        <v>20</v>
      </c>
      <c r="J161" s="86">
        <v>115</v>
      </c>
      <c r="K161" s="86">
        <v>0.49</v>
      </c>
      <c r="L161" s="86">
        <v>201.9</v>
      </c>
      <c r="M161" s="86">
        <v>22</v>
      </c>
      <c r="N161" s="86">
        <v>0.05</v>
      </c>
      <c r="O161" s="86">
        <v>0.17</v>
      </c>
      <c r="P161" s="86">
        <v>1.4</v>
      </c>
      <c r="Q161" s="116">
        <v>416</v>
      </c>
    </row>
    <row r="162" spans="1:17" ht="15.75">
      <c r="A162" s="340"/>
      <c r="B162" s="85" t="s">
        <v>64</v>
      </c>
      <c r="C162" s="90" t="s">
        <v>66</v>
      </c>
      <c r="D162" s="86">
        <v>4.45</v>
      </c>
      <c r="E162" s="86">
        <v>5.63</v>
      </c>
      <c r="F162" s="86">
        <v>20</v>
      </c>
      <c r="G162" s="86">
        <v>148.4</v>
      </c>
      <c r="H162" s="86">
        <v>94.9</v>
      </c>
      <c r="I162" s="86">
        <v>12.3</v>
      </c>
      <c r="J162" s="86">
        <v>74.2</v>
      </c>
      <c r="K162" s="86">
        <v>0.64</v>
      </c>
      <c r="L162" s="86">
        <v>45.2</v>
      </c>
      <c r="M162" s="86">
        <v>39</v>
      </c>
      <c r="N162" s="86">
        <v>4.5999999999999999E-2</v>
      </c>
      <c r="O162" s="86">
        <v>0.05</v>
      </c>
      <c r="P162" s="86">
        <v>7.2999999999999995E-2</v>
      </c>
      <c r="Q162" s="116">
        <v>3</v>
      </c>
    </row>
    <row r="163" spans="1:17" ht="15.75">
      <c r="A163" s="342" t="s">
        <v>195</v>
      </c>
      <c r="B163" s="343"/>
      <c r="C163" s="112">
        <v>410</v>
      </c>
      <c r="D163" s="112">
        <f>D160+D161+D162</f>
        <v>11.8</v>
      </c>
      <c r="E163" s="173">
        <f t="shared" ref="E163:P163" si="39">E160+E161+E162</f>
        <v>13.51</v>
      </c>
      <c r="F163" s="173">
        <f t="shared" si="39"/>
        <v>67.819999999999993</v>
      </c>
      <c r="G163" s="173">
        <f t="shared" si="39"/>
        <v>441</v>
      </c>
      <c r="H163" s="173">
        <f t="shared" si="39"/>
        <v>241.7</v>
      </c>
      <c r="I163" s="173">
        <f t="shared" si="39"/>
        <v>39</v>
      </c>
      <c r="J163" s="173">
        <f t="shared" si="39"/>
        <v>222.3</v>
      </c>
      <c r="K163" s="173">
        <f t="shared" si="39"/>
        <v>1.53</v>
      </c>
      <c r="L163" s="173">
        <f t="shared" si="39"/>
        <v>297</v>
      </c>
      <c r="M163" s="173">
        <f t="shared" si="39"/>
        <v>78.099999999999994</v>
      </c>
      <c r="N163" s="173">
        <f t="shared" si="39"/>
        <v>0.13</v>
      </c>
      <c r="O163" s="173">
        <f t="shared" si="39"/>
        <v>0.23699999999999999</v>
      </c>
      <c r="P163" s="173">
        <f t="shared" si="39"/>
        <v>1.4729999999999999</v>
      </c>
      <c r="Q163" s="112"/>
    </row>
    <row r="164" spans="1:17" ht="15.75">
      <c r="A164" s="114" t="s">
        <v>350</v>
      </c>
      <c r="B164" s="85" t="s">
        <v>25</v>
      </c>
      <c r="C164" s="86">
        <v>180</v>
      </c>
      <c r="D164" s="86">
        <v>0.9</v>
      </c>
      <c r="E164" s="86">
        <v>0</v>
      </c>
      <c r="F164" s="86">
        <v>18.100000000000001</v>
      </c>
      <c r="G164" s="86">
        <v>76</v>
      </c>
      <c r="H164" s="86">
        <v>12.6</v>
      </c>
      <c r="I164" s="86">
        <v>7.2</v>
      </c>
      <c r="J164" s="86">
        <v>12.6</v>
      </c>
      <c r="K164" s="86">
        <v>2.52</v>
      </c>
      <c r="L164" s="86">
        <v>0</v>
      </c>
      <c r="M164" s="86">
        <v>0</v>
      </c>
      <c r="N164" s="86">
        <v>2.3E-2</v>
      </c>
      <c r="O164" s="86">
        <v>2.3E-2</v>
      </c>
      <c r="P164" s="86">
        <v>3.6</v>
      </c>
      <c r="Q164" s="164">
        <v>418</v>
      </c>
    </row>
    <row r="165" spans="1:17" ht="15.75">
      <c r="A165" s="342" t="s">
        <v>197</v>
      </c>
      <c r="B165" s="343"/>
      <c r="C165" s="112">
        <f t="shared" ref="C165" si="40">C164</f>
        <v>180</v>
      </c>
      <c r="D165" s="112">
        <f>D164</f>
        <v>0.9</v>
      </c>
      <c r="E165" s="116">
        <f t="shared" ref="E165:P165" si="41">E164</f>
        <v>0</v>
      </c>
      <c r="F165" s="116">
        <f t="shared" si="41"/>
        <v>18.100000000000001</v>
      </c>
      <c r="G165" s="116">
        <f t="shared" si="41"/>
        <v>76</v>
      </c>
      <c r="H165" s="116">
        <f t="shared" si="41"/>
        <v>12.6</v>
      </c>
      <c r="I165" s="116">
        <f t="shared" si="41"/>
        <v>7.2</v>
      </c>
      <c r="J165" s="116">
        <f t="shared" si="41"/>
        <v>12.6</v>
      </c>
      <c r="K165" s="116">
        <f t="shared" si="41"/>
        <v>2.52</v>
      </c>
      <c r="L165" s="116">
        <f t="shared" si="41"/>
        <v>0</v>
      </c>
      <c r="M165" s="116">
        <f t="shared" si="41"/>
        <v>0</v>
      </c>
      <c r="N165" s="116">
        <f t="shared" si="41"/>
        <v>2.3E-2</v>
      </c>
      <c r="O165" s="116">
        <f t="shared" si="41"/>
        <v>2.3E-2</v>
      </c>
      <c r="P165" s="116">
        <f t="shared" si="41"/>
        <v>3.6</v>
      </c>
      <c r="Q165" s="112"/>
    </row>
    <row r="166" spans="1:17" ht="27.75" customHeight="1">
      <c r="A166" s="339" t="s">
        <v>69</v>
      </c>
      <c r="B166" s="87" t="s">
        <v>70</v>
      </c>
      <c r="C166" s="86">
        <v>60</v>
      </c>
      <c r="D166" s="86">
        <v>0.48</v>
      </c>
      <c r="E166" s="86">
        <v>0.06</v>
      </c>
      <c r="F166" s="86">
        <v>1.5</v>
      </c>
      <c r="G166" s="86">
        <v>9</v>
      </c>
      <c r="H166" s="86">
        <v>13.8</v>
      </c>
      <c r="I166" s="86">
        <v>8.4</v>
      </c>
      <c r="J166" s="86">
        <v>25.2</v>
      </c>
      <c r="K166" s="86">
        <v>0.6</v>
      </c>
      <c r="L166" s="86">
        <v>0</v>
      </c>
      <c r="M166" s="86">
        <v>6.0000000000000001E-3</v>
      </c>
      <c r="N166" s="86">
        <v>1.7999999999999999E-2</v>
      </c>
      <c r="O166" s="86">
        <v>2.4E-2</v>
      </c>
      <c r="P166" s="86">
        <v>6</v>
      </c>
      <c r="Q166" s="116">
        <v>511</v>
      </c>
    </row>
    <row r="167" spans="1:17" ht="15.75">
      <c r="A167" s="340"/>
      <c r="B167" s="85" t="s">
        <v>111</v>
      </c>
      <c r="C167" s="86">
        <v>180</v>
      </c>
      <c r="D167" s="86">
        <v>1.59</v>
      </c>
      <c r="E167" s="86">
        <v>3.64</v>
      </c>
      <c r="F167" s="86">
        <v>8.58</v>
      </c>
      <c r="G167" s="86">
        <v>73.599999999999994</v>
      </c>
      <c r="H167" s="86">
        <v>14.2</v>
      </c>
      <c r="I167" s="86">
        <v>7.52</v>
      </c>
      <c r="J167" s="86">
        <v>21.09</v>
      </c>
      <c r="K167" s="86">
        <v>0.42</v>
      </c>
      <c r="L167" s="86">
        <v>38.25</v>
      </c>
      <c r="M167" s="86">
        <v>0</v>
      </c>
      <c r="N167" s="86">
        <v>3.5999999999999997E-2</v>
      </c>
      <c r="O167" s="86">
        <v>0.01</v>
      </c>
      <c r="P167" s="86">
        <v>0.36</v>
      </c>
      <c r="Q167" s="112">
        <v>94</v>
      </c>
    </row>
    <row r="168" spans="1:17" ht="15.75">
      <c r="A168" s="340"/>
      <c r="B168" s="85" t="s">
        <v>78</v>
      </c>
      <c r="C168" s="86">
        <v>130</v>
      </c>
      <c r="D168" s="86">
        <v>2.65</v>
      </c>
      <c r="E168" s="86">
        <v>7.54</v>
      </c>
      <c r="F168" s="86">
        <v>16.8</v>
      </c>
      <c r="G168" s="86">
        <v>145.6</v>
      </c>
      <c r="H168" s="86">
        <v>32</v>
      </c>
      <c r="I168" s="86">
        <v>24</v>
      </c>
      <c r="J168" s="86">
        <v>75</v>
      </c>
      <c r="K168" s="86">
        <v>0.87</v>
      </c>
      <c r="L168" s="86">
        <v>562</v>
      </c>
      <c r="M168" s="86">
        <v>22.1</v>
      </c>
      <c r="N168" s="86">
        <v>0.12</v>
      </c>
      <c r="O168" s="86">
        <v>0.09</v>
      </c>
      <c r="P168" s="86">
        <v>15.7</v>
      </c>
      <c r="Q168" s="165">
        <v>339</v>
      </c>
    </row>
    <row r="169" spans="1:17" ht="18" customHeight="1">
      <c r="A169" s="340"/>
      <c r="B169" s="85" t="s">
        <v>158</v>
      </c>
      <c r="C169" s="86">
        <v>80</v>
      </c>
      <c r="D169" s="86">
        <v>7.2</v>
      </c>
      <c r="E169" s="86">
        <v>8.15</v>
      </c>
      <c r="F169" s="86">
        <v>2.6</v>
      </c>
      <c r="G169" s="86">
        <v>113</v>
      </c>
      <c r="H169" s="86">
        <v>18.600000000000001</v>
      </c>
      <c r="I169" s="86">
        <v>17.399999999999999</v>
      </c>
      <c r="J169" s="86">
        <v>81.849999999999994</v>
      </c>
      <c r="K169" s="86">
        <v>0.79</v>
      </c>
      <c r="L169" s="86">
        <v>129.4</v>
      </c>
      <c r="M169" s="86">
        <v>10</v>
      </c>
      <c r="N169" s="86">
        <v>2.5000000000000001E-2</v>
      </c>
      <c r="O169" s="86">
        <v>7.0000000000000007E-2</v>
      </c>
      <c r="P169" s="86">
        <v>0.5</v>
      </c>
      <c r="Q169" s="165">
        <v>293</v>
      </c>
    </row>
    <row r="170" spans="1:17" ht="15.75">
      <c r="A170" s="340"/>
      <c r="B170" s="85" t="s">
        <v>82</v>
      </c>
      <c r="C170" s="86">
        <v>180</v>
      </c>
      <c r="D170" s="86">
        <v>0.39</v>
      </c>
      <c r="E170" s="86">
        <v>1.7999999999999999E-2</v>
      </c>
      <c r="F170" s="86">
        <v>24.9</v>
      </c>
      <c r="G170" s="86">
        <v>101.6</v>
      </c>
      <c r="H170" s="86">
        <v>28.5</v>
      </c>
      <c r="I170" s="86">
        <v>5.4</v>
      </c>
      <c r="J170" s="86">
        <v>13.8</v>
      </c>
      <c r="K170" s="86">
        <v>1.1100000000000001</v>
      </c>
      <c r="L170" s="86">
        <v>153.30000000000001</v>
      </c>
      <c r="M170" s="86">
        <v>0</v>
      </c>
      <c r="N170" s="86">
        <v>1.8E-3</v>
      </c>
      <c r="O170" s="86">
        <v>5.4000000000000003E-3</v>
      </c>
      <c r="P170" s="86">
        <v>0.36</v>
      </c>
      <c r="Q170" s="116">
        <v>394</v>
      </c>
    </row>
    <row r="171" spans="1:17" ht="15.75">
      <c r="A171" s="340"/>
      <c r="B171" s="85" t="s">
        <v>30</v>
      </c>
      <c r="C171" s="86">
        <v>40</v>
      </c>
      <c r="D171" s="86">
        <v>2.64</v>
      </c>
      <c r="E171" s="86">
        <v>0.35</v>
      </c>
      <c r="F171" s="86">
        <v>16.899999999999999</v>
      </c>
      <c r="G171" s="86">
        <v>81.5</v>
      </c>
      <c r="H171" s="86">
        <v>7.6</v>
      </c>
      <c r="I171" s="86">
        <v>7.2</v>
      </c>
      <c r="J171" s="86">
        <v>34.799999999999997</v>
      </c>
      <c r="K171" s="86">
        <v>1.6</v>
      </c>
      <c r="L171" s="86">
        <v>54.4</v>
      </c>
      <c r="M171" s="86">
        <v>0</v>
      </c>
      <c r="N171" s="86">
        <v>7.1999999999999995E-2</v>
      </c>
      <c r="O171" s="86">
        <v>3.2000000000000001E-2</v>
      </c>
      <c r="P171" s="86">
        <v>0</v>
      </c>
      <c r="Q171" s="116">
        <v>509</v>
      </c>
    </row>
    <row r="172" spans="1:17" ht="15.75">
      <c r="A172" s="342" t="s">
        <v>199</v>
      </c>
      <c r="B172" s="343"/>
      <c r="C172" s="112">
        <f>C166+C167+C169+C170+C171</f>
        <v>540</v>
      </c>
      <c r="D172" s="112">
        <f>D166+D167+D168+D169+D170+D171</f>
        <v>14.950000000000003</v>
      </c>
      <c r="E172" s="173">
        <f t="shared" ref="E172:P172" si="42">E166+E167+E168+E169+E170+E171</f>
        <v>19.758000000000003</v>
      </c>
      <c r="F172" s="173">
        <f t="shared" si="42"/>
        <v>71.28</v>
      </c>
      <c r="G172" s="173">
        <f t="shared" si="42"/>
        <v>524.29999999999995</v>
      </c>
      <c r="H172" s="173">
        <f t="shared" si="42"/>
        <v>114.69999999999999</v>
      </c>
      <c r="I172" s="173">
        <f t="shared" si="42"/>
        <v>69.92</v>
      </c>
      <c r="J172" s="173">
        <f t="shared" si="42"/>
        <v>251.74</v>
      </c>
      <c r="K172" s="173">
        <f t="shared" si="42"/>
        <v>5.3900000000000006</v>
      </c>
      <c r="L172" s="173">
        <f t="shared" si="42"/>
        <v>937.35</v>
      </c>
      <c r="M172" s="173">
        <f t="shared" si="42"/>
        <v>32.106000000000002</v>
      </c>
      <c r="N172" s="173">
        <f t="shared" si="42"/>
        <v>0.27279999999999999</v>
      </c>
      <c r="O172" s="173">
        <f t="shared" si="42"/>
        <v>0.23139999999999999</v>
      </c>
      <c r="P172" s="173">
        <f t="shared" si="42"/>
        <v>22.919999999999998</v>
      </c>
      <c r="Q172" s="112"/>
    </row>
    <row r="173" spans="1:17" ht="27" customHeight="1">
      <c r="A173" s="339" t="s">
        <v>85</v>
      </c>
      <c r="B173" s="87" t="s">
        <v>70</v>
      </c>
      <c r="C173" s="86">
        <v>60</v>
      </c>
      <c r="D173" s="86">
        <v>0.48</v>
      </c>
      <c r="E173" s="86">
        <v>0.06</v>
      </c>
      <c r="F173" s="86">
        <v>1.5</v>
      </c>
      <c r="G173" s="86">
        <v>9</v>
      </c>
      <c r="H173" s="86">
        <v>13.8</v>
      </c>
      <c r="I173" s="86">
        <v>8.4</v>
      </c>
      <c r="J173" s="86">
        <v>25.2</v>
      </c>
      <c r="K173" s="86">
        <v>0.6</v>
      </c>
      <c r="L173" s="86">
        <v>0</v>
      </c>
      <c r="M173" s="86">
        <v>6.0000000000000001E-3</v>
      </c>
      <c r="N173" s="86">
        <v>1.7999999999999999E-2</v>
      </c>
      <c r="O173" s="86">
        <v>2.4E-2</v>
      </c>
      <c r="P173" s="86">
        <v>6</v>
      </c>
      <c r="Q173" s="116">
        <v>511</v>
      </c>
    </row>
    <row r="174" spans="1:17" ht="15.75">
      <c r="A174" s="340"/>
      <c r="B174" s="87" t="s">
        <v>125</v>
      </c>
      <c r="C174" s="86">
        <v>100</v>
      </c>
      <c r="D174" s="86">
        <v>8.75</v>
      </c>
      <c r="E174" s="86">
        <v>15.8</v>
      </c>
      <c r="F174" s="86">
        <v>1.77</v>
      </c>
      <c r="G174" s="86">
        <v>185</v>
      </c>
      <c r="H174" s="86">
        <v>73.8</v>
      </c>
      <c r="I174" s="86">
        <v>12.2</v>
      </c>
      <c r="J174" s="86">
        <v>163</v>
      </c>
      <c r="K174" s="86">
        <v>1.81</v>
      </c>
      <c r="L174" s="86">
        <v>141.5</v>
      </c>
      <c r="M174" s="86">
        <v>225</v>
      </c>
      <c r="N174" s="86">
        <v>0.05</v>
      </c>
      <c r="O174" s="86">
        <v>0.36</v>
      </c>
      <c r="P174" s="86">
        <v>0.17</v>
      </c>
      <c r="Q174" s="112">
        <v>229</v>
      </c>
    </row>
    <row r="175" spans="1:17" ht="15.75">
      <c r="A175" s="340"/>
      <c r="B175" s="138" t="s">
        <v>59</v>
      </c>
      <c r="C175" s="86">
        <v>180</v>
      </c>
      <c r="D175" s="86">
        <v>4.7E-2</v>
      </c>
      <c r="E175" s="86">
        <v>1.0999999999999999E-2</v>
      </c>
      <c r="F175" s="86">
        <v>8.3800000000000008</v>
      </c>
      <c r="G175" s="86">
        <v>33.6</v>
      </c>
      <c r="H175" s="86">
        <v>9.6</v>
      </c>
      <c r="I175" s="86">
        <v>1.08</v>
      </c>
      <c r="J175" s="86">
        <v>1.9</v>
      </c>
      <c r="K175" s="86">
        <v>0.22</v>
      </c>
      <c r="L175" s="86">
        <v>6.24</v>
      </c>
      <c r="M175" s="86">
        <v>0</v>
      </c>
      <c r="N175" s="86">
        <v>0</v>
      </c>
      <c r="O175" s="86">
        <v>0</v>
      </c>
      <c r="P175" s="86">
        <v>2.3E-2</v>
      </c>
      <c r="Q175" s="116">
        <v>411</v>
      </c>
    </row>
    <row r="176" spans="1:17" ht="15.75">
      <c r="A176" s="340"/>
      <c r="B176" s="138" t="s">
        <v>30</v>
      </c>
      <c r="C176" s="86">
        <v>40</v>
      </c>
      <c r="D176" s="86">
        <v>2.64</v>
      </c>
      <c r="E176" s="86">
        <v>0.35</v>
      </c>
      <c r="F176" s="86">
        <v>16.899999999999999</v>
      </c>
      <c r="G176" s="86">
        <v>81.5</v>
      </c>
      <c r="H176" s="86">
        <v>7.6</v>
      </c>
      <c r="I176" s="86">
        <v>7.2</v>
      </c>
      <c r="J176" s="86">
        <v>34.799999999999997</v>
      </c>
      <c r="K176" s="86">
        <v>1.6</v>
      </c>
      <c r="L176" s="86">
        <v>54.4</v>
      </c>
      <c r="M176" s="86">
        <v>0</v>
      </c>
      <c r="N176" s="86">
        <v>7.1999999999999995E-2</v>
      </c>
      <c r="O176" s="86">
        <v>3.2000000000000001E-2</v>
      </c>
      <c r="P176" s="86">
        <v>0</v>
      </c>
      <c r="Q176" s="116">
        <v>509</v>
      </c>
    </row>
    <row r="177" spans="1:17" ht="15.75">
      <c r="A177" s="341"/>
      <c r="B177" s="138" t="s">
        <v>97</v>
      </c>
      <c r="C177" s="86">
        <v>40</v>
      </c>
      <c r="D177" s="86">
        <v>3.05</v>
      </c>
      <c r="E177" s="86">
        <v>0.24</v>
      </c>
      <c r="F177" s="86">
        <v>20</v>
      </c>
      <c r="G177" s="86">
        <v>94</v>
      </c>
      <c r="H177" s="86">
        <v>9.1999999999999993</v>
      </c>
      <c r="I177" s="86">
        <v>13.2</v>
      </c>
      <c r="J177" s="86">
        <v>33.6</v>
      </c>
      <c r="K177" s="86">
        <v>0.8</v>
      </c>
      <c r="L177" s="86">
        <v>51.6</v>
      </c>
      <c r="M177" s="86">
        <v>0</v>
      </c>
      <c r="N177" s="86">
        <v>6.4000000000000001E-2</v>
      </c>
      <c r="O177" s="86">
        <v>0.02</v>
      </c>
      <c r="P177" s="86">
        <v>0</v>
      </c>
      <c r="Q177" s="116">
        <v>509</v>
      </c>
    </row>
    <row r="178" spans="1:17" ht="15.75">
      <c r="A178" s="342" t="s">
        <v>201</v>
      </c>
      <c r="B178" s="343"/>
      <c r="C178" s="112">
        <f>C173+C174+C175+C176+C177</f>
        <v>420</v>
      </c>
      <c r="D178" s="112">
        <f>D173+D174+D175+D176+D177</f>
        <v>14.967000000000002</v>
      </c>
      <c r="E178" s="173">
        <f t="shared" ref="E178:P178" si="43">E173+E174+E175+E176+E177</f>
        <v>16.460999999999999</v>
      </c>
      <c r="F178" s="173">
        <f t="shared" si="43"/>
        <v>48.55</v>
      </c>
      <c r="G178" s="173">
        <f t="shared" si="43"/>
        <v>403.1</v>
      </c>
      <c r="H178" s="173">
        <f t="shared" si="43"/>
        <v>113.99999999999999</v>
      </c>
      <c r="I178" s="173">
        <f t="shared" si="43"/>
        <v>42.08</v>
      </c>
      <c r="J178" s="173">
        <f t="shared" si="43"/>
        <v>258.5</v>
      </c>
      <c r="K178" s="173">
        <f t="shared" si="43"/>
        <v>5.03</v>
      </c>
      <c r="L178" s="173">
        <f t="shared" si="43"/>
        <v>253.74</v>
      </c>
      <c r="M178" s="173">
        <f t="shared" si="43"/>
        <v>225.006</v>
      </c>
      <c r="N178" s="173">
        <f t="shared" si="43"/>
        <v>0.20400000000000001</v>
      </c>
      <c r="O178" s="173">
        <f t="shared" si="43"/>
        <v>0.43600000000000005</v>
      </c>
      <c r="P178" s="173">
        <f t="shared" si="43"/>
        <v>6.1929999999999996</v>
      </c>
      <c r="Q178" s="112"/>
    </row>
    <row r="179" spans="1:17" ht="26.25">
      <c r="A179" s="357" t="s">
        <v>216</v>
      </c>
      <c r="B179" s="357"/>
      <c r="C179" s="144">
        <f>C163+C165+C172+C178</f>
        <v>1550</v>
      </c>
      <c r="D179" s="179">
        <f>D163+D165:E165+D172+D178</f>
        <v>42.617000000000004</v>
      </c>
      <c r="E179" s="179">
        <f t="shared" ref="E179:P179" si="44">E163+E165:F165+E172+E178</f>
        <v>49.728999999999999</v>
      </c>
      <c r="F179" s="144">
        <f t="shared" si="44"/>
        <v>205.75</v>
      </c>
      <c r="G179" s="144">
        <f t="shared" si="44"/>
        <v>1444.4</v>
      </c>
      <c r="H179" s="144">
        <f t="shared" si="44"/>
        <v>483</v>
      </c>
      <c r="I179" s="144">
        <f t="shared" si="44"/>
        <v>158.19999999999999</v>
      </c>
      <c r="J179" s="144">
        <f t="shared" si="44"/>
        <v>745.14</v>
      </c>
      <c r="K179" s="144">
        <f t="shared" si="44"/>
        <v>14.470000000000002</v>
      </c>
      <c r="L179" s="144">
        <f t="shared" si="44"/>
        <v>1488.09</v>
      </c>
      <c r="M179" s="144">
        <f t="shared" si="44"/>
        <v>335.21199999999999</v>
      </c>
      <c r="N179" s="144">
        <f t="shared" si="44"/>
        <v>0.62979999999999992</v>
      </c>
      <c r="O179" s="144">
        <f t="shared" si="44"/>
        <v>0.9274</v>
      </c>
      <c r="P179" s="144">
        <f t="shared" si="44"/>
        <v>34.186</v>
      </c>
      <c r="Q179" s="112"/>
    </row>
    <row r="180" spans="1:17" ht="26.25">
      <c r="A180" s="118"/>
      <c r="B180" s="118"/>
      <c r="C180" s="120"/>
      <c r="D180" s="120"/>
      <c r="E180" s="120"/>
      <c r="F180" s="120"/>
      <c r="G180" s="120"/>
      <c r="H180" s="120"/>
      <c r="I180" s="122"/>
      <c r="J180" s="122"/>
      <c r="K180" s="122"/>
      <c r="L180" s="122"/>
      <c r="M180" s="122"/>
      <c r="N180" s="122"/>
      <c r="O180" s="122"/>
      <c r="P180" s="122"/>
      <c r="Q180" s="122"/>
    </row>
    <row r="181" spans="1:17" ht="26.25">
      <c r="A181" s="118"/>
      <c r="B181" s="118"/>
      <c r="C181" s="119"/>
      <c r="D181" s="119"/>
      <c r="E181" s="119"/>
      <c r="F181" s="119"/>
      <c r="G181" s="119"/>
      <c r="H181" s="119"/>
      <c r="I181" s="122"/>
      <c r="J181" s="122"/>
      <c r="K181" s="122"/>
      <c r="L181" s="122"/>
      <c r="M181" s="122"/>
      <c r="N181" s="122"/>
      <c r="O181" s="122"/>
      <c r="P181" s="122"/>
      <c r="Q181" s="122"/>
    </row>
    <row r="182" spans="1:17" ht="26.25">
      <c r="A182" s="118"/>
      <c r="B182" s="118"/>
      <c r="C182" s="119"/>
      <c r="D182" s="119"/>
      <c r="E182" s="119"/>
      <c r="F182" s="119"/>
      <c r="G182" s="119"/>
      <c r="H182" s="119"/>
      <c r="I182" s="122"/>
      <c r="J182" s="122"/>
      <c r="K182" s="122"/>
      <c r="L182" s="122"/>
      <c r="M182" s="122"/>
      <c r="N182" s="122"/>
      <c r="O182" s="122"/>
      <c r="P182" s="122"/>
      <c r="Q182" s="122"/>
    </row>
    <row r="183" spans="1:17" ht="23.25">
      <c r="A183" s="359" t="s">
        <v>217</v>
      </c>
      <c r="B183" s="348"/>
      <c r="C183" s="348"/>
      <c r="D183" s="348"/>
      <c r="E183" s="348"/>
      <c r="F183" s="348"/>
      <c r="G183" s="348"/>
      <c r="H183" s="348"/>
      <c r="I183" s="348"/>
      <c r="J183" s="348"/>
      <c r="K183" s="348"/>
      <c r="L183" s="348"/>
      <c r="M183" s="348"/>
      <c r="N183" s="348"/>
      <c r="O183" s="348"/>
      <c r="P183" s="348"/>
      <c r="Q183" s="348"/>
    </row>
    <row r="184" spans="1:17">
      <c r="A184" s="354" t="s">
        <v>187</v>
      </c>
      <c r="B184" s="349" t="s">
        <v>51</v>
      </c>
      <c r="C184" s="349" t="s">
        <v>188</v>
      </c>
      <c r="D184" s="349" t="s">
        <v>189</v>
      </c>
      <c r="E184" s="350"/>
      <c r="F184" s="350"/>
      <c r="G184" s="349" t="s">
        <v>339</v>
      </c>
      <c r="H184" s="349" t="s">
        <v>340</v>
      </c>
      <c r="I184" s="349" t="s">
        <v>341</v>
      </c>
      <c r="J184" s="350" t="s">
        <v>342</v>
      </c>
      <c r="K184" s="350" t="s">
        <v>343</v>
      </c>
      <c r="L184" s="350" t="s">
        <v>344</v>
      </c>
      <c r="M184" s="350" t="s">
        <v>345</v>
      </c>
      <c r="N184" s="350" t="s">
        <v>346</v>
      </c>
      <c r="O184" s="350" t="s">
        <v>347</v>
      </c>
      <c r="P184" s="350" t="s">
        <v>348</v>
      </c>
      <c r="Q184" s="354" t="s">
        <v>349</v>
      </c>
    </row>
    <row r="185" spans="1:17">
      <c r="A185" s="356"/>
      <c r="B185" s="350"/>
      <c r="C185" s="350"/>
      <c r="D185" s="114" t="s">
        <v>190</v>
      </c>
      <c r="E185" s="114" t="s">
        <v>191</v>
      </c>
      <c r="F185" s="114" t="s">
        <v>192</v>
      </c>
      <c r="G185" s="350"/>
      <c r="H185" s="350"/>
      <c r="I185" s="350"/>
      <c r="J185" s="350"/>
      <c r="K185" s="350"/>
      <c r="L185" s="350"/>
      <c r="M185" s="350"/>
      <c r="N185" s="350"/>
      <c r="O185" s="350"/>
      <c r="P185" s="350"/>
      <c r="Q185" s="356"/>
    </row>
    <row r="186" spans="1:17" ht="15.75">
      <c r="A186" s="350" t="s">
        <v>47</v>
      </c>
      <c r="B186" s="85" t="s">
        <v>106</v>
      </c>
      <c r="C186" s="86">
        <v>180</v>
      </c>
      <c r="D186" s="86">
        <v>5.6</v>
      </c>
      <c r="E186" s="86">
        <v>9.1</v>
      </c>
      <c r="F186" s="86">
        <v>23.6</v>
      </c>
      <c r="G186" s="86">
        <v>200</v>
      </c>
      <c r="H186" s="86">
        <v>165.3</v>
      </c>
      <c r="I186" s="86">
        <v>69.099999999999994</v>
      </c>
      <c r="J186" s="86">
        <v>166.7</v>
      </c>
      <c r="K186" s="86">
        <v>0.48599999999999999</v>
      </c>
      <c r="L186" s="86">
        <v>161</v>
      </c>
      <c r="M186" s="86">
        <v>39.6</v>
      </c>
      <c r="N186" s="86">
        <v>7.1999999999999995E-2</v>
      </c>
      <c r="O186" s="86">
        <v>0.18</v>
      </c>
      <c r="P186" s="86">
        <v>0.8</v>
      </c>
      <c r="Q186" s="112">
        <v>194</v>
      </c>
    </row>
    <row r="187" spans="1:17" ht="25.5">
      <c r="A187" s="350"/>
      <c r="B187" s="87" t="s">
        <v>57</v>
      </c>
      <c r="C187" s="86">
        <v>180</v>
      </c>
      <c r="D187" s="155">
        <v>3.1</v>
      </c>
      <c r="E187" s="155">
        <v>3.2</v>
      </c>
      <c r="F187" s="155">
        <v>13.2</v>
      </c>
      <c r="G187" s="155">
        <v>95</v>
      </c>
      <c r="H187" s="86">
        <v>113.2</v>
      </c>
      <c r="I187" s="86">
        <v>12.6</v>
      </c>
      <c r="J187" s="86">
        <v>81</v>
      </c>
      <c r="K187" s="86">
        <v>0.12</v>
      </c>
      <c r="L187" s="86">
        <v>113.2</v>
      </c>
      <c r="M187" s="86">
        <v>18</v>
      </c>
      <c r="N187" s="86">
        <v>0.04</v>
      </c>
      <c r="O187" s="86">
        <v>0.14000000000000001</v>
      </c>
      <c r="P187" s="86">
        <v>1.17</v>
      </c>
      <c r="Q187" s="116">
        <v>414</v>
      </c>
    </row>
    <row r="188" spans="1:17" ht="15.75">
      <c r="A188" s="350"/>
      <c r="B188" s="85" t="s">
        <v>61</v>
      </c>
      <c r="C188" s="90" t="s">
        <v>63</v>
      </c>
      <c r="D188" s="86">
        <v>3.12</v>
      </c>
      <c r="E188" s="86">
        <v>5.31</v>
      </c>
      <c r="F188" s="86">
        <v>20.09</v>
      </c>
      <c r="G188" s="86">
        <v>140.30000000000001</v>
      </c>
      <c r="H188" s="86">
        <v>9.3000000000000007</v>
      </c>
      <c r="I188" s="86">
        <v>9.9</v>
      </c>
      <c r="J188" s="86">
        <v>29.1</v>
      </c>
      <c r="K188" s="86">
        <v>0.62</v>
      </c>
      <c r="L188" s="86">
        <v>42.9</v>
      </c>
      <c r="M188" s="86">
        <v>40</v>
      </c>
      <c r="N188" s="86">
        <v>0.05</v>
      </c>
      <c r="O188" s="86">
        <v>0.03</v>
      </c>
      <c r="P188" s="86">
        <v>0</v>
      </c>
      <c r="Q188" s="116">
        <v>1</v>
      </c>
    </row>
    <row r="189" spans="1:17" ht="15.75">
      <c r="A189" s="342" t="s">
        <v>195</v>
      </c>
      <c r="B189" s="343"/>
      <c r="C189" s="112">
        <v>407</v>
      </c>
      <c r="D189" s="177">
        <f>D186+D187+D188</f>
        <v>11.82</v>
      </c>
      <c r="E189" s="177">
        <f t="shared" ref="E189:P189" si="45">E186+E187+E188</f>
        <v>17.61</v>
      </c>
      <c r="F189" s="177">
        <f t="shared" si="45"/>
        <v>56.89</v>
      </c>
      <c r="G189" s="173">
        <f t="shared" si="45"/>
        <v>435.3</v>
      </c>
      <c r="H189" s="173">
        <f t="shared" si="45"/>
        <v>287.8</v>
      </c>
      <c r="I189" s="173">
        <f t="shared" si="45"/>
        <v>91.6</v>
      </c>
      <c r="J189" s="173">
        <f t="shared" si="45"/>
        <v>276.8</v>
      </c>
      <c r="K189" s="173">
        <f t="shared" si="45"/>
        <v>1.226</v>
      </c>
      <c r="L189" s="173">
        <f t="shared" si="45"/>
        <v>317.09999999999997</v>
      </c>
      <c r="M189" s="173">
        <f t="shared" si="45"/>
        <v>97.6</v>
      </c>
      <c r="N189" s="173">
        <f t="shared" si="45"/>
        <v>0.16199999999999998</v>
      </c>
      <c r="O189" s="173">
        <f t="shared" si="45"/>
        <v>0.35</v>
      </c>
      <c r="P189" s="173">
        <f t="shared" si="45"/>
        <v>1.97</v>
      </c>
      <c r="Q189" s="112"/>
    </row>
    <row r="190" spans="1:17" ht="15.75">
      <c r="A190" s="114" t="s">
        <v>350</v>
      </c>
      <c r="B190" s="85" t="s">
        <v>68</v>
      </c>
      <c r="C190" s="86">
        <v>100</v>
      </c>
      <c r="D190" s="86">
        <v>0.4</v>
      </c>
      <c r="E190" s="86">
        <v>0.4</v>
      </c>
      <c r="F190" s="86">
        <v>9.8000000000000007</v>
      </c>
      <c r="G190" s="86">
        <v>44.5</v>
      </c>
      <c r="H190" s="86">
        <v>16</v>
      </c>
      <c r="I190" s="86">
        <v>8</v>
      </c>
      <c r="J190" s="86">
        <v>11</v>
      </c>
      <c r="K190" s="86">
        <v>2.2000000000000002</v>
      </c>
      <c r="L190" s="86">
        <v>0.63</v>
      </c>
      <c r="M190" s="86">
        <v>0.01</v>
      </c>
      <c r="N190" s="86">
        <v>0.03</v>
      </c>
      <c r="O190" s="86">
        <v>0.02</v>
      </c>
      <c r="P190" s="86">
        <v>10</v>
      </c>
      <c r="Q190" s="116">
        <v>510</v>
      </c>
    </row>
    <row r="191" spans="1:17" ht="15.75">
      <c r="A191" s="342" t="s">
        <v>197</v>
      </c>
      <c r="B191" s="343"/>
      <c r="C191" s="112">
        <f t="shared" ref="C191" si="46">C190</f>
        <v>100</v>
      </c>
      <c r="D191" s="112">
        <f>D190</f>
        <v>0.4</v>
      </c>
      <c r="E191" s="116">
        <f t="shared" ref="E191:P191" si="47">E190</f>
        <v>0.4</v>
      </c>
      <c r="F191" s="116">
        <f t="shared" si="47"/>
        <v>9.8000000000000007</v>
      </c>
      <c r="G191" s="116">
        <f t="shared" si="47"/>
        <v>44.5</v>
      </c>
      <c r="H191" s="116">
        <f t="shared" si="47"/>
        <v>16</v>
      </c>
      <c r="I191" s="116">
        <f t="shared" si="47"/>
        <v>8</v>
      </c>
      <c r="J191" s="116">
        <f t="shared" si="47"/>
        <v>11</v>
      </c>
      <c r="K191" s="116">
        <f t="shared" si="47"/>
        <v>2.2000000000000002</v>
      </c>
      <c r="L191" s="116">
        <f t="shared" si="47"/>
        <v>0.63</v>
      </c>
      <c r="M191" s="116">
        <f t="shared" si="47"/>
        <v>0.01</v>
      </c>
      <c r="N191" s="116">
        <f t="shared" si="47"/>
        <v>0.03</v>
      </c>
      <c r="O191" s="116">
        <f t="shared" si="47"/>
        <v>0.02</v>
      </c>
      <c r="P191" s="116">
        <f t="shared" si="47"/>
        <v>10</v>
      </c>
      <c r="Q191" s="112"/>
    </row>
    <row r="192" spans="1:17" ht="26.25" customHeight="1">
      <c r="A192" s="350" t="s">
        <v>69</v>
      </c>
      <c r="B192" s="87" t="s">
        <v>70</v>
      </c>
      <c r="C192" s="86">
        <v>60</v>
      </c>
      <c r="D192" s="86">
        <v>0.48</v>
      </c>
      <c r="E192" s="86">
        <v>0.06</v>
      </c>
      <c r="F192" s="86">
        <v>1.5</v>
      </c>
      <c r="G192" s="86">
        <v>9</v>
      </c>
      <c r="H192" s="86">
        <v>13.8</v>
      </c>
      <c r="I192" s="86">
        <v>8.4</v>
      </c>
      <c r="J192" s="86">
        <v>25.2</v>
      </c>
      <c r="K192" s="86">
        <v>0.6</v>
      </c>
      <c r="L192" s="86">
        <v>0</v>
      </c>
      <c r="M192" s="86">
        <v>6.0000000000000001E-3</v>
      </c>
      <c r="N192" s="86">
        <v>1.7999999999999999E-2</v>
      </c>
      <c r="O192" s="86">
        <v>2.4E-2</v>
      </c>
      <c r="P192" s="86">
        <v>6</v>
      </c>
      <c r="Q192" s="116">
        <v>511</v>
      </c>
    </row>
    <row r="193" spans="1:17" ht="25.5">
      <c r="A193" s="350"/>
      <c r="B193" s="87" t="s">
        <v>112</v>
      </c>
      <c r="C193" s="86">
        <v>180</v>
      </c>
      <c r="D193" s="86">
        <v>2.5099999999999998</v>
      </c>
      <c r="E193" s="86">
        <v>5.32</v>
      </c>
      <c r="F193" s="86">
        <v>13.6</v>
      </c>
      <c r="G193" s="86">
        <v>112.3</v>
      </c>
      <c r="H193" s="86">
        <v>19</v>
      </c>
      <c r="I193" s="86">
        <v>18.600000000000001</v>
      </c>
      <c r="J193" s="86">
        <v>51.8</v>
      </c>
      <c r="K193" s="86">
        <v>0.7</v>
      </c>
      <c r="L193" s="86">
        <v>348.8</v>
      </c>
      <c r="M193" s="86">
        <v>0</v>
      </c>
      <c r="N193" s="86">
        <v>7.0000000000000007E-2</v>
      </c>
      <c r="O193" s="86">
        <v>4.2999999999999997E-2</v>
      </c>
      <c r="P193" s="86">
        <v>5.42</v>
      </c>
      <c r="Q193" s="112">
        <v>82</v>
      </c>
    </row>
    <row r="194" spans="1:17" ht="15.75">
      <c r="A194" s="350"/>
      <c r="B194" s="85" t="s">
        <v>115</v>
      </c>
      <c r="C194" s="86">
        <v>200</v>
      </c>
      <c r="D194" s="86">
        <v>13.4</v>
      </c>
      <c r="E194" s="86">
        <v>16.8</v>
      </c>
      <c r="F194" s="86">
        <v>33</v>
      </c>
      <c r="G194" s="86">
        <v>336</v>
      </c>
      <c r="H194" s="86">
        <v>36.200000000000003</v>
      </c>
      <c r="I194" s="86">
        <v>51</v>
      </c>
      <c r="J194" s="86">
        <v>220.7</v>
      </c>
      <c r="K194" s="86">
        <v>1.7</v>
      </c>
      <c r="L194" s="86">
        <v>402.8</v>
      </c>
      <c r="M194" s="86">
        <v>589.4</v>
      </c>
      <c r="N194" s="86">
        <v>0.4</v>
      </c>
      <c r="O194" s="86">
        <v>0.27</v>
      </c>
      <c r="P194" s="86">
        <v>4.2300000000000004</v>
      </c>
      <c r="Q194" s="112">
        <v>514</v>
      </c>
    </row>
    <row r="195" spans="1:17" ht="15.75">
      <c r="A195" s="350"/>
      <c r="B195" s="85" t="s">
        <v>377</v>
      </c>
      <c r="C195" s="86">
        <v>180</v>
      </c>
      <c r="D195" s="86">
        <v>0.14000000000000001</v>
      </c>
      <c r="E195" s="86">
        <v>0.14000000000000001</v>
      </c>
      <c r="F195" s="86">
        <v>21.5</v>
      </c>
      <c r="G195" s="86">
        <v>87.8</v>
      </c>
      <c r="H195" s="86">
        <v>13.03</v>
      </c>
      <c r="I195" s="86">
        <v>3.24</v>
      </c>
      <c r="J195" s="86">
        <v>3.96</v>
      </c>
      <c r="K195" s="86">
        <v>0.84</v>
      </c>
      <c r="L195" s="86">
        <v>100.6</v>
      </c>
      <c r="M195" s="86">
        <v>0</v>
      </c>
      <c r="N195" s="86">
        <v>8.9999999999999993E-3</v>
      </c>
      <c r="O195" s="86">
        <v>7.0000000000000001E-3</v>
      </c>
      <c r="P195" s="86">
        <v>1.55</v>
      </c>
      <c r="Q195" s="116">
        <v>390</v>
      </c>
    </row>
    <row r="196" spans="1:17" ht="15.75">
      <c r="A196" s="350"/>
      <c r="B196" s="85" t="s">
        <v>30</v>
      </c>
      <c r="C196" s="86">
        <v>40</v>
      </c>
      <c r="D196" s="86">
        <v>2.64</v>
      </c>
      <c r="E196" s="86">
        <v>0.35</v>
      </c>
      <c r="F196" s="86">
        <v>16.899999999999999</v>
      </c>
      <c r="G196" s="86">
        <v>81.5</v>
      </c>
      <c r="H196" s="86">
        <v>7.6</v>
      </c>
      <c r="I196" s="86">
        <v>7.2</v>
      </c>
      <c r="J196" s="86">
        <v>34.799999999999997</v>
      </c>
      <c r="K196" s="86">
        <v>1.6</v>
      </c>
      <c r="L196" s="86">
        <v>54.4</v>
      </c>
      <c r="M196" s="86">
        <v>0</v>
      </c>
      <c r="N196" s="86">
        <v>7.1999999999999995E-2</v>
      </c>
      <c r="O196" s="86">
        <v>3.2000000000000001E-2</v>
      </c>
      <c r="P196" s="86">
        <v>0</v>
      </c>
      <c r="Q196" s="116">
        <v>509</v>
      </c>
    </row>
    <row r="197" spans="1:17" ht="15.75">
      <c r="A197" s="342" t="s">
        <v>199</v>
      </c>
      <c r="B197" s="343"/>
      <c r="C197" s="112">
        <f>C192+C193+C194+C195+C196</f>
        <v>660</v>
      </c>
      <c r="D197" s="112">
        <f>D192+D193+D194+D195+D196</f>
        <v>19.170000000000002</v>
      </c>
      <c r="E197" s="173">
        <f t="shared" ref="E197:P197" si="48">E192+E193+E194+E195+E196</f>
        <v>22.67</v>
      </c>
      <c r="F197" s="173">
        <f t="shared" si="48"/>
        <v>86.5</v>
      </c>
      <c r="G197" s="173">
        <f t="shared" si="48"/>
        <v>626.6</v>
      </c>
      <c r="H197" s="173">
        <f t="shared" si="48"/>
        <v>89.63</v>
      </c>
      <c r="I197" s="173">
        <f t="shared" si="48"/>
        <v>88.44</v>
      </c>
      <c r="J197" s="173">
        <f t="shared" si="48"/>
        <v>336.46</v>
      </c>
      <c r="K197" s="173">
        <f t="shared" si="48"/>
        <v>5.4399999999999995</v>
      </c>
      <c r="L197" s="173">
        <f t="shared" si="48"/>
        <v>906.6</v>
      </c>
      <c r="M197" s="173">
        <f t="shared" si="48"/>
        <v>589.40599999999995</v>
      </c>
      <c r="N197" s="173">
        <f t="shared" si="48"/>
        <v>0.56900000000000006</v>
      </c>
      <c r="O197" s="173">
        <f t="shared" si="48"/>
        <v>0.376</v>
      </c>
      <c r="P197" s="173">
        <f t="shared" si="48"/>
        <v>17.2</v>
      </c>
      <c r="Q197" s="112"/>
    </row>
    <row r="198" spans="1:17" ht="15.75">
      <c r="A198" s="350" t="s">
        <v>85</v>
      </c>
      <c r="B198" s="85" t="s">
        <v>122</v>
      </c>
      <c r="C198" s="86">
        <v>70</v>
      </c>
      <c r="D198" s="86">
        <v>9.6</v>
      </c>
      <c r="E198" s="86">
        <v>4.2</v>
      </c>
      <c r="F198" s="86">
        <v>21.6</v>
      </c>
      <c r="G198" s="86">
        <v>162.5</v>
      </c>
      <c r="H198" s="86">
        <v>50.8</v>
      </c>
      <c r="I198" s="86">
        <v>21.6</v>
      </c>
      <c r="J198" s="86">
        <v>90.1</v>
      </c>
      <c r="K198" s="86">
        <v>0.89</v>
      </c>
      <c r="L198" s="86">
        <v>84.7</v>
      </c>
      <c r="M198" s="86">
        <v>33.9</v>
      </c>
      <c r="N198" s="86">
        <v>7.0000000000000007E-2</v>
      </c>
      <c r="O198" s="86">
        <v>0.11</v>
      </c>
      <c r="P198" s="86">
        <v>3.9E-2</v>
      </c>
      <c r="Q198" s="112">
        <v>441</v>
      </c>
    </row>
    <row r="199" spans="1:17" ht="15.75">
      <c r="A199" s="350"/>
      <c r="B199" s="85" t="s">
        <v>208</v>
      </c>
      <c r="C199" s="86">
        <v>180</v>
      </c>
      <c r="D199" s="86">
        <v>0</v>
      </c>
      <c r="E199" s="86">
        <v>0</v>
      </c>
      <c r="F199" s="86">
        <v>16.2</v>
      </c>
      <c r="G199" s="86">
        <v>64.8</v>
      </c>
      <c r="H199" s="86">
        <v>0.18</v>
      </c>
      <c r="I199" s="86">
        <v>2.16</v>
      </c>
      <c r="J199" s="86">
        <v>5.7</v>
      </c>
      <c r="K199" s="86">
        <v>3.5999999999999997E-2</v>
      </c>
      <c r="L199" s="86">
        <v>0</v>
      </c>
      <c r="M199" s="86">
        <v>0</v>
      </c>
      <c r="N199" s="86">
        <v>1.1999999999999999E-3</v>
      </c>
      <c r="O199" s="86">
        <v>4.7999999999999996E-3</v>
      </c>
      <c r="P199" s="86">
        <v>2.74</v>
      </c>
      <c r="Q199" s="149">
        <v>508</v>
      </c>
    </row>
    <row r="200" spans="1:17" ht="15.75">
      <c r="A200" s="342" t="s">
        <v>201</v>
      </c>
      <c r="B200" s="343"/>
      <c r="C200" s="112">
        <f>C198+C199</f>
        <v>250</v>
      </c>
      <c r="D200" s="112">
        <f>D198+D199</f>
        <v>9.6</v>
      </c>
      <c r="E200" s="173">
        <f t="shared" ref="E200:P200" si="49">E198+E199</f>
        <v>4.2</v>
      </c>
      <c r="F200" s="173">
        <f t="shared" si="49"/>
        <v>37.799999999999997</v>
      </c>
      <c r="G200" s="173">
        <f t="shared" si="49"/>
        <v>227.3</v>
      </c>
      <c r="H200" s="173">
        <f t="shared" si="49"/>
        <v>50.98</v>
      </c>
      <c r="I200" s="173">
        <f t="shared" si="49"/>
        <v>23.76</v>
      </c>
      <c r="J200" s="173">
        <f t="shared" si="49"/>
        <v>95.8</v>
      </c>
      <c r="K200" s="173">
        <f t="shared" si="49"/>
        <v>0.92600000000000005</v>
      </c>
      <c r="L200" s="173">
        <f t="shared" si="49"/>
        <v>84.7</v>
      </c>
      <c r="M200" s="173">
        <f t="shared" si="49"/>
        <v>33.9</v>
      </c>
      <c r="N200" s="173">
        <f t="shared" si="49"/>
        <v>7.1200000000000013E-2</v>
      </c>
      <c r="O200" s="173">
        <f t="shared" si="49"/>
        <v>0.1148</v>
      </c>
      <c r="P200" s="173">
        <f t="shared" si="49"/>
        <v>2.7790000000000004</v>
      </c>
      <c r="Q200" s="112"/>
    </row>
    <row r="201" spans="1:17" ht="26.25">
      <c r="A201" s="357" t="s">
        <v>218</v>
      </c>
      <c r="B201" s="357"/>
      <c r="C201" s="144">
        <f>C189+C191+C197+C200</f>
        <v>1417</v>
      </c>
      <c r="D201" s="144">
        <f>D189+D191+D197+D200</f>
        <v>40.99</v>
      </c>
      <c r="E201" s="179">
        <f t="shared" ref="E201:P201" si="50">E189+E191+E197+E200</f>
        <v>44.88</v>
      </c>
      <c r="F201" s="144">
        <f t="shared" si="50"/>
        <v>190.99</v>
      </c>
      <c r="G201" s="144">
        <f t="shared" si="50"/>
        <v>1333.7</v>
      </c>
      <c r="H201" s="144">
        <f t="shared" si="50"/>
        <v>444.41</v>
      </c>
      <c r="I201" s="144">
        <f t="shared" si="50"/>
        <v>211.79999999999998</v>
      </c>
      <c r="J201" s="144">
        <f t="shared" si="50"/>
        <v>720.06</v>
      </c>
      <c r="K201" s="179">
        <f t="shared" si="50"/>
        <v>9.7919999999999998</v>
      </c>
      <c r="L201" s="144">
        <f t="shared" si="50"/>
        <v>1309.03</v>
      </c>
      <c r="M201" s="144">
        <f t="shared" si="50"/>
        <v>720.91599999999994</v>
      </c>
      <c r="N201" s="144">
        <f t="shared" si="50"/>
        <v>0.83220000000000005</v>
      </c>
      <c r="O201" s="144">
        <f t="shared" si="50"/>
        <v>0.86080000000000001</v>
      </c>
      <c r="P201" s="144">
        <f t="shared" si="50"/>
        <v>31.949000000000002</v>
      </c>
      <c r="Q201" s="112"/>
    </row>
    <row r="202" spans="1:17" ht="26.25">
      <c r="A202" s="118"/>
      <c r="B202" s="118"/>
      <c r="C202" s="119"/>
      <c r="D202" s="119"/>
      <c r="E202" s="119"/>
      <c r="F202" s="119"/>
      <c r="G202" s="119"/>
      <c r="H202" s="119"/>
      <c r="I202" s="122"/>
      <c r="J202" s="122"/>
      <c r="K202" s="122"/>
      <c r="L202" s="122"/>
      <c r="M202" s="122"/>
      <c r="N202" s="122"/>
      <c r="O202" s="122"/>
      <c r="P202" s="122"/>
      <c r="Q202" s="122"/>
    </row>
    <row r="203" spans="1:17" ht="26.25">
      <c r="A203" s="118"/>
      <c r="B203" s="118"/>
      <c r="C203" s="119"/>
      <c r="D203" s="119"/>
      <c r="E203" s="119"/>
      <c r="F203" s="119"/>
      <c r="G203" s="119"/>
      <c r="H203" s="119"/>
      <c r="I203" s="122"/>
      <c r="J203" s="122"/>
      <c r="K203" s="122"/>
      <c r="L203" s="122"/>
      <c r="M203" s="122"/>
      <c r="N203" s="122"/>
      <c r="O203" s="122"/>
      <c r="P203" s="122"/>
      <c r="Q203" s="122"/>
    </row>
    <row r="204" spans="1:17" ht="26.25">
      <c r="A204" s="118"/>
      <c r="B204" s="118"/>
      <c r="C204" s="119"/>
      <c r="D204" s="119"/>
      <c r="E204" s="119"/>
      <c r="F204" s="119"/>
      <c r="G204" s="119"/>
      <c r="H204" s="119"/>
      <c r="I204" s="122"/>
      <c r="J204" s="122"/>
      <c r="K204" s="122"/>
      <c r="L204" s="122"/>
      <c r="M204" s="122"/>
      <c r="N204" s="122"/>
      <c r="O204" s="122"/>
      <c r="P204" s="122"/>
      <c r="Q204" s="122"/>
    </row>
    <row r="205" spans="1:17" ht="26.25">
      <c r="A205" s="118"/>
      <c r="B205" s="118"/>
      <c r="C205" s="119"/>
      <c r="D205" s="119"/>
      <c r="E205" s="119"/>
      <c r="F205" s="119"/>
      <c r="G205" s="119"/>
      <c r="H205" s="119"/>
      <c r="I205" s="122"/>
      <c r="J205" s="122"/>
      <c r="K205" s="122"/>
      <c r="L205" s="122"/>
      <c r="M205" s="122"/>
      <c r="N205" s="122"/>
      <c r="O205" s="122"/>
      <c r="P205" s="122"/>
      <c r="Q205" s="122"/>
    </row>
    <row r="206" spans="1:17" ht="50.25" customHeight="1">
      <c r="A206" s="118"/>
      <c r="B206" s="118"/>
      <c r="C206" s="119"/>
      <c r="D206" s="119"/>
      <c r="E206" s="119"/>
      <c r="F206" s="119"/>
      <c r="G206" s="119"/>
      <c r="H206" s="119"/>
      <c r="I206" s="122"/>
      <c r="J206" s="122"/>
      <c r="K206" s="122"/>
      <c r="L206" s="122"/>
      <c r="M206" s="122"/>
      <c r="N206" s="122"/>
      <c r="O206" s="122"/>
      <c r="P206" s="122"/>
      <c r="Q206" s="122"/>
    </row>
    <row r="207" spans="1:17" ht="23.25">
      <c r="A207" s="348" t="s">
        <v>219</v>
      </c>
      <c r="B207" s="348"/>
      <c r="C207" s="348"/>
      <c r="D207" s="348"/>
      <c r="E207" s="348"/>
      <c r="F207" s="348"/>
      <c r="G207" s="348"/>
      <c r="H207" s="348"/>
      <c r="I207" s="348"/>
      <c r="J207" s="348"/>
      <c r="K207" s="348"/>
      <c r="L207" s="348"/>
      <c r="M207" s="348"/>
      <c r="N207" s="348"/>
      <c r="O207" s="348"/>
      <c r="P207" s="348"/>
      <c r="Q207" s="348"/>
    </row>
    <row r="208" spans="1:17">
      <c r="A208" s="349" t="s">
        <v>187</v>
      </c>
      <c r="B208" s="349" t="s">
        <v>51</v>
      </c>
      <c r="C208" s="349" t="s">
        <v>188</v>
      </c>
      <c r="D208" s="349" t="s">
        <v>189</v>
      </c>
      <c r="E208" s="350"/>
      <c r="F208" s="350"/>
      <c r="G208" s="349" t="s">
        <v>339</v>
      </c>
      <c r="H208" s="349" t="s">
        <v>340</v>
      </c>
      <c r="I208" s="349" t="s">
        <v>341</v>
      </c>
      <c r="J208" s="350" t="s">
        <v>342</v>
      </c>
      <c r="K208" s="350" t="s">
        <v>343</v>
      </c>
      <c r="L208" s="350" t="s">
        <v>344</v>
      </c>
      <c r="M208" s="350" t="s">
        <v>345</v>
      </c>
      <c r="N208" s="350" t="s">
        <v>346</v>
      </c>
      <c r="O208" s="350" t="s">
        <v>347</v>
      </c>
      <c r="P208" s="350" t="s">
        <v>348</v>
      </c>
      <c r="Q208" s="349" t="s">
        <v>349</v>
      </c>
    </row>
    <row r="209" spans="1:17">
      <c r="A209" s="349"/>
      <c r="B209" s="350"/>
      <c r="C209" s="350"/>
      <c r="D209" s="175" t="s">
        <v>190</v>
      </c>
      <c r="E209" s="175" t="s">
        <v>191</v>
      </c>
      <c r="F209" s="175" t="s">
        <v>192</v>
      </c>
      <c r="G209" s="350"/>
      <c r="H209" s="350"/>
      <c r="I209" s="350"/>
      <c r="J209" s="350"/>
      <c r="K209" s="350"/>
      <c r="L209" s="350"/>
      <c r="M209" s="350"/>
      <c r="N209" s="350"/>
      <c r="O209" s="350"/>
      <c r="P209" s="350"/>
      <c r="Q209" s="349"/>
    </row>
    <row r="210" spans="1:17" ht="25.5">
      <c r="A210" s="339" t="s">
        <v>47</v>
      </c>
      <c r="B210" s="87" t="s">
        <v>107</v>
      </c>
      <c r="C210" s="86">
        <v>180</v>
      </c>
      <c r="D210" s="169">
        <v>4.7</v>
      </c>
      <c r="E210" s="169">
        <v>6.6</v>
      </c>
      <c r="F210" s="169">
        <v>23.6</v>
      </c>
      <c r="G210" s="169">
        <v>173</v>
      </c>
      <c r="H210" s="86">
        <v>21.9</v>
      </c>
      <c r="I210" s="86">
        <v>48.9</v>
      </c>
      <c r="J210" s="86">
        <v>126.2</v>
      </c>
      <c r="K210" s="86">
        <v>1.35</v>
      </c>
      <c r="L210" s="86">
        <v>88.8</v>
      </c>
      <c r="M210" s="86">
        <v>23.2</v>
      </c>
      <c r="N210" s="86">
        <v>0.13</v>
      </c>
      <c r="O210" s="86">
        <v>3.4000000000000002E-2</v>
      </c>
      <c r="P210" s="86">
        <v>0</v>
      </c>
      <c r="Q210" s="116">
        <v>182</v>
      </c>
    </row>
    <row r="211" spans="1:17" ht="15.75">
      <c r="A211" s="340"/>
      <c r="B211" s="85" t="s">
        <v>60</v>
      </c>
      <c r="C211" s="86">
        <v>180</v>
      </c>
      <c r="D211" s="86">
        <v>0.12</v>
      </c>
      <c r="E211" s="86">
        <v>0.02</v>
      </c>
      <c r="F211" s="86">
        <v>10.199999999999999</v>
      </c>
      <c r="G211" s="86">
        <v>41</v>
      </c>
      <c r="H211" s="86">
        <v>12.8</v>
      </c>
      <c r="I211" s="86">
        <v>2.2000000000000002</v>
      </c>
      <c r="J211" s="86">
        <v>4</v>
      </c>
      <c r="K211" s="86">
        <v>0.32</v>
      </c>
      <c r="L211" s="86">
        <v>19.2</v>
      </c>
      <c r="M211" s="86">
        <v>0</v>
      </c>
      <c r="N211" s="86">
        <v>0</v>
      </c>
      <c r="O211" s="86">
        <v>0</v>
      </c>
      <c r="P211" s="86">
        <v>2.83</v>
      </c>
      <c r="Q211" s="116">
        <v>412</v>
      </c>
    </row>
    <row r="212" spans="1:17" ht="15.75">
      <c r="A212" s="340"/>
      <c r="B212" s="85" t="s">
        <v>64</v>
      </c>
      <c r="C212" s="90" t="s">
        <v>66</v>
      </c>
      <c r="D212" s="86">
        <v>4.45</v>
      </c>
      <c r="E212" s="86">
        <v>5.63</v>
      </c>
      <c r="F212" s="86">
        <v>20</v>
      </c>
      <c r="G212" s="86">
        <v>148.4</v>
      </c>
      <c r="H212" s="86">
        <v>94.9</v>
      </c>
      <c r="I212" s="86">
        <v>12.3</v>
      </c>
      <c r="J212" s="86">
        <v>74.2</v>
      </c>
      <c r="K212" s="86">
        <v>0.64</v>
      </c>
      <c r="L212" s="86">
        <v>45.2</v>
      </c>
      <c r="M212" s="86">
        <v>39</v>
      </c>
      <c r="N212" s="86">
        <v>4.5999999999999999E-2</v>
      </c>
      <c r="O212" s="86">
        <v>0.05</v>
      </c>
      <c r="P212" s="86">
        <v>7.2999999999999995E-2</v>
      </c>
      <c r="Q212" s="116">
        <v>3</v>
      </c>
    </row>
    <row r="213" spans="1:17" ht="15.75">
      <c r="A213" s="342" t="s">
        <v>195</v>
      </c>
      <c r="B213" s="343"/>
      <c r="C213" s="112">
        <v>410</v>
      </c>
      <c r="D213" s="112">
        <f>D210+D211+D212</f>
        <v>9.27</v>
      </c>
      <c r="E213" s="173">
        <f t="shared" ref="E213:P213" si="51">E210+E211+E212</f>
        <v>12.25</v>
      </c>
      <c r="F213" s="173">
        <f t="shared" si="51"/>
        <v>53.8</v>
      </c>
      <c r="G213" s="173">
        <f t="shared" si="51"/>
        <v>362.4</v>
      </c>
      <c r="H213" s="173">
        <f t="shared" si="51"/>
        <v>129.60000000000002</v>
      </c>
      <c r="I213" s="173">
        <f t="shared" si="51"/>
        <v>63.400000000000006</v>
      </c>
      <c r="J213" s="173">
        <f t="shared" si="51"/>
        <v>204.39999999999998</v>
      </c>
      <c r="K213" s="173">
        <f t="shared" si="51"/>
        <v>2.31</v>
      </c>
      <c r="L213" s="173">
        <f t="shared" si="51"/>
        <v>153.19999999999999</v>
      </c>
      <c r="M213" s="173">
        <f t="shared" si="51"/>
        <v>62.2</v>
      </c>
      <c r="N213" s="173">
        <f t="shared" si="51"/>
        <v>0.17599999999999999</v>
      </c>
      <c r="O213" s="173">
        <f t="shared" si="51"/>
        <v>8.4000000000000005E-2</v>
      </c>
      <c r="P213" s="173">
        <f t="shared" si="51"/>
        <v>2.903</v>
      </c>
      <c r="Q213" s="112"/>
    </row>
    <row r="214" spans="1:17" ht="15.75">
      <c r="A214" s="114" t="s">
        <v>350</v>
      </c>
      <c r="B214" s="85" t="s">
        <v>25</v>
      </c>
      <c r="C214" s="86">
        <v>180</v>
      </c>
      <c r="D214" s="86">
        <v>0.9</v>
      </c>
      <c r="E214" s="86">
        <v>0</v>
      </c>
      <c r="F214" s="86">
        <v>18.100000000000001</v>
      </c>
      <c r="G214" s="86">
        <v>76</v>
      </c>
      <c r="H214" s="86">
        <v>12.6</v>
      </c>
      <c r="I214" s="86">
        <v>7.2</v>
      </c>
      <c r="J214" s="86">
        <v>12.6</v>
      </c>
      <c r="K214" s="86">
        <v>2.52</v>
      </c>
      <c r="L214" s="86">
        <v>0</v>
      </c>
      <c r="M214" s="86">
        <v>0</v>
      </c>
      <c r="N214" s="86">
        <v>2.3E-2</v>
      </c>
      <c r="O214" s="86">
        <v>2.3E-2</v>
      </c>
      <c r="P214" s="86">
        <v>3.6</v>
      </c>
      <c r="Q214" s="164">
        <v>418</v>
      </c>
    </row>
    <row r="215" spans="1:17" ht="15.75">
      <c r="A215" s="342" t="s">
        <v>197</v>
      </c>
      <c r="B215" s="343"/>
      <c r="C215" s="112">
        <f t="shared" ref="C215" si="52">C214</f>
        <v>180</v>
      </c>
      <c r="D215" s="112">
        <f>D214</f>
        <v>0.9</v>
      </c>
      <c r="E215" s="116">
        <f t="shared" ref="E215:P215" si="53">E214</f>
        <v>0</v>
      </c>
      <c r="F215" s="116">
        <f t="shared" si="53"/>
        <v>18.100000000000001</v>
      </c>
      <c r="G215" s="116">
        <f t="shared" si="53"/>
        <v>76</v>
      </c>
      <c r="H215" s="116">
        <f t="shared" si="53"/>
        <v>12.6</v>
      </c>
      <c r="I215" s="116">
        <f t="shared" si="53"/>
        <v>7.2</v>
      </c>
      <c r="J215" s="116">
        <f t="shared" si="53"/>
        <v>12.6</v>
      </c>
      <c r="K215" s="116">
        <f t="shared" si="53"/>
        <v>2.52</v>
      </c>
      <c r="L215" s="116">
        <f t="shared" si="53"/>
        <v>0</v>
      </c>
      <c r="M215" s="116">
        <f t="shared" si="53"/>
        <v>0</v>
      </c>
      <c r="N215" s="116">
        <f t="shared" si="53"/>
        <v>2.3E-2</v>
      </c>
      <c r="O215" s="116">
        <f t="shared" si="53"/>
        <v>2.3E-2</v>
      </c>
      <c r="P215" s="116">
        <f t="shared" si="53"/>
        <v>3.6</v>
      </c>
      <c r="Q215" s="112"/>
    </row>
    <row r="216" spans="1:17" ht="25.5">
      <c r="A216" s="339" t="s">
        <v>69</v>
      </c>
      <c r="B216" s="87" t="s">
        <v>70</v>
      </c>
      <c r="C216" s="86">
        <v>60</v>
      </c>
      <c r="D216" s="86">
        <v>0.48</v>
      </c>
      <c r="E216" s="86">
        <v>0.06</v>
      </c>
      <c r="F216" s="86">
        <v>1.5</v>
      </c>
      <c r="G216" s="86">
        <v>9</v>
      </c>
      <c r="H216" s="86">
        <v>13.8</v>
      </c>
      <c r="I216" s="86">
        <v>8.4</v>
      </c>
      <c r="J216" s="86">
        <v>25.2</v>
      </c>
      <c r="K216" s="86">
        <v>0.6</v>
      </c>
      <c r="L216" s="86">
        <v>0</v>
      </c>
      <c r="M216" s="86">
        <v>6.0000000000000001E-3</v>
      </c>
      <c r="N216" s="86">
        <v>1.7999999999999999E-2</v>
      </c>
      <c r="O216" s="86">
        <v>2.4E-2</v>
      </c>
      <c r="P216" s="86">
        <v>6</v>
      </c>
      <c r="Q216" s="116">
        <v>511</v>
      </c>
    </row>
    <row r="217" spans="1:17" ht="27.75" customHeight="1">
      <c r="A217" s="340"/>
      <c r="B217" s="87" t="s">
        <v>244</v>
      </c>
      <c r="C217" s="86">
        <v>180</v>
      </c>
      <c r="D217" s="86">
        <v>3.9</v>
      </c>
      <c r="E217" s="86">
        <v>4.0999999999999996</v>
      </c>
      <c r="F217" s="86">
        <v>8.65</v>
      </c>
      <c r="G217" s="86">
        <v>87.1</v>
      </c>
      <c r="H217" s="86">
        <v>31.9</v>
      </c>
      <c r="I217" s="86">
        <v>16.7</v>
      </c>
      <c r="J217" s="86">
        <v>32.200000000000003</v>
      </c>
      <c r="K217" s="86">
        <v>0.85</v>
      </c>
      <c r="L217" s="86">
        <v>275</v>
      </c>
      <c r="M217" s="86">
        <v>0</v>
      </c>
      <c r="N217" s="86">
        <v>3.4000000000000002E-2</v>
      </c>
      <c r="O217" s="86">
        <v>0.03</v>
      </c>
      <c r="P217" s="86">
        <v>7.4</v>
      </c>
      <c r="Q217" s="112">
        <v>63</v>
      </c>
    </row>
    <row r="218" spans="1:17" ht="27.75" customHeight="1">
      <c r="A218" s="340"/>
      <c r="B218" s="87" t="s">
        <v>116</v>
      </c>
      <c r="C218" s="86">
        <v>80</v>
      </c>
      <c r="D218" s="86">
        <v>9.4</v>
      </c>
      <c r="E218" s="86">
        <v>7.9</v>
      </c>
      <c r="F218" s="86">
        <v>2.2000000000000002</v>
      </c>
      <c r="G218" s="86">
        <v>117</v>
      </c>
      <c r="H218" s="86">
        <v>52.3</v>
      </c>
      <c r="I218" s="86">
        <v>33.5</v>
      </c>
      <c r="J218" s="86">
        <v>179.5</v>
      </c>
      <c r="K218" s="86">
        <v>1.21</v>
      </c>
      <c r="L218" s="86">
        <v>344</v>
      </c>
      <c r="M218" s="86">
        <v>35</v>
      </c>
      <c r="N218" s="86">
        <v>0.09</v>
      </c>
      <c r="O218" s="86">
        <v>0.11</v>
      </c>
      <c r="P218" s="86">
        <v>3.06</v>
      </c>
      <c r="Q218" s="112">
        <v>272</v>
      </c>
    </row>
    <row r="219" spans="1:17" ht="15.75">
      <c r="A219" s="340"/>
      <c r="B219" s="85" t="s">
        <v>78</v>
      </c>
      <c r="C219" s="86">
        <v>130</v>
      </c>
      <c r="D219" s="86">
        <v>2.65</v>
      </c>
      <c r="E219" s="86">
        <v>7.54</v>
      </c>
      <c r="F219" s="86">
        <v>16.8</v>
      </c>
      <c r="G219" s="86">
        <v>145.6</v>
      </c>
      <c r="H219" s="86">
        <v>32</v>
      </c>
      <c r="I219" s="86">
        <v>24</v>
      </c>
      <c r="J219" s="86">
        <v>75</v>
      </c>
      <c r="K219" s="86">
        <v>0.87</v>
      </c>
      <c r="L219" s="86">
        <v>562</v>
      </c>
      <c r="M219" s="86">
        <v>22.1</v>
      </c>
      <c r="N219" s="86">
        <v>0.12</v>
      </c>
      <c r="O219" s="86">
        <v>0.09</v>
      </c>
      <c r="P219" s="86">
        <v>15.7</v>
      </c>
      <c r="Q219" s="116">
        <v>339</v>
      </c>
    </row>
    <row r="220" spans="1:17" ht="15.75">
      <c r="A220" s="340"/>
      <c r="B220" s="85" t="s">
        <v>80</v>
      </c>
      <c r="C220" s="86">
        <v>180</v>
      </c>
      <c r="D220" s="86">
        <v>0.4</v>
      </c>
      <c r="E220" s="86">
        <v>0.09</v>
      </c>
      <c r="F220" s="86">
        <v>30.6</v>
      </c>
      <c r="G220" s="86">
        <v>124.7</v>
      </c>
      <c r="H220" s="86">
        <v>21.2</v>
      </c>
      <c r="I220" s="86">
        <v>5.9</v>
      </c>
      <c r="J220" s="86">
        <v>10.3</v>
      </c>
      <c r="K220" s="86">
        <v>0.21</v>
      </c>
      <c r="L220" s="86">
        <v>89.4</v>
      </c>
      <c r="M220" s="86">
        <v>0</v>
      </c>
      <c r="N220" s="86">
        <v>1.4E-2</v>
      </c>
      <c r="O220" s="86">
        <v>1.4E-2</v>
      </c>
      <c r="P220" s="86">
        <v>11.6</v>
      </c>
      <c r="Q220" s="116">
        <v>392</v>
      </c>
    </row>
    <row r="221" spans="1:17" ht="15.75">
      <c r="A221" s="341"/>
      <c r="B221" s="85" t="s">
        <v>30</v>
      </c>
      <c r="C221" s="86">
        <v>40</v>
      </c>
      <c r="D221" s="86">
        <v>2.64</v>
      </c>
      <c r="E221" s="86">
        <v>0.35</v>
      </c>
      <c r="F221" s="86">
        <v>16.899999999999999</v>
      </c>
      <c r="G221" s="86">
        <v>81.5</v>
      </c>
      <c r="H221" s="86">
        <v>7.6</v>
      </c>
      <c r="I221" s="86">
        <v>7.2</v>
      </c>
      <c r="J221" s="86">
        <v>34.799999999999997</v>
      </c>
      <c r="K221" s="86">
        <v>1.6</v>
      </c>
      <c r="L221" s="86">
        <v>54.4</v>
      </c>
      <c r="M221" s="86">
        <v>0</v>
      </c>
      <c r="N221" s="86">
        <v>7.1999999999999995E-2</v>
      </c>
      <c r="O221" s="86">
        <v>3.2000000000000001E-2</v>
      </c>
      <c r="P221" s="86">
        <v>0</v>
      </c>
      <c r="Q221" s="116">
        <v>509</v>
      </c>
    </row>
    <row r="222" spans="1:17" ht="15.75">
      <c r="A222" s="342" t="s">
        <v>199</v>
      </c>
      <c r="B222" s="343"/>
      <c r="C222" s="112">
        <f>C216+C217+C218+C219+C220+C221</f>
        <v>670</v>
      </c>
      <c r="D222" s="112">
        <f>D216+D217+D218+D219+D220+D221</f>
        <v>19.47</v>
      </c>
      <c r="E222" s="173">
        <f t="shared" ref="E222:P222" si="54">E216+E217+E218+E219+E220+E221</f>
        <v>20.04</v>
      </c>
      <c r="F222" s="173">
        <f t="shared" si="54"/>
        <v>76.650000000000006</v>
      </c>
      <c r="G222" s="173">
        <f t="shared" si="54"/>
        <v>564.9</v>
      </c>
      <c r="H222" s="173">
        <f t="shared" si="54"/>
        <v>158.79999999999998</v>
      </c>
      <c r="I222" s="173">
        <f t="shared" si="54"/>
        <v>95.7</v>
      </c>
      <c r="J222" s="173">
        <f t="shared" si="54"/>
        <v>357</v>
      </c>
      <c r="K222" s="173">
        <f t="shared" si="54"/>
        <v>5.34</v>
      </c>
      <c r="L222" s="173">
        <f t="shared" si="54"/>
        <v>1324.8000000000002</v>
      </c>
      <c r="M222" s="173">
        <f t="shared" si="54"/>
        <v>57.106000000000002</v>
      </c>
      <c r="N222" s="173">
        <f t="shared" si="54"/>
        <v>0.34800000000000003</v>
      </c>
      <c r="O222" s="173">
        <f t="shared" si="54"/>
        <v>0.30000000000000004</v>
      </c>
      <c r="P222" s="173">
        <f t="shared" si="54"/>
        <v>43.76</v>
      </c>
      <c r="Q222" s="112"/>
    </row>
    <row r="223" spans="1:17" ht="15.75">
      <c r="A223" s="114" t="s">
        <v>85</v>
      </c>
      <c r="B223" s="85" t="s">
        <v>354</v>
      </c>
      <c r="C223" s="86">
        <v>70</v>
      </c>
      <c r="D223" s="86">
        <v>7.5</v>
      </c>
      <c r="E223" s="86">
        <v>10.5</v>
      </c>
      <c r="F223" s="86">
        <v>42</v>
      </c>
      <c r="G223" s="86">
        <v>292.5</v>
      </c>
      <c r="H223" s="86">
        <v>15.8</v>
      </c>
      <c r="I223" s="86">
        <v>21.3</v>
      </c>
      <c r="J223" s="86">
        <v>54.8</v>
      </c>
      <c r="K223" s="86">
        <v>1.02</v>
      </c>
      <c r="L223" s="86">
        <v>94.6</v>
      </c>
      <c r="M223" s="86">
        <v>4</v>
      </c>
      <c r="N223" s="86">
        <v>0.1</v>
      </c>
      <c r="O223" s="86">
        <v>0.05</v>
      </c>
      <c r="P223" s="86">
        <v>0</v>
      </c>
      <c r="Q223" s="112">
        <v>457</v>
      </c>
    </row>
    <row r="224" spans="1:17" ht="15.75">
      <c r="A224" s="86"/>
      <c r="B224" s="85" t="s">
        <v>58</v>
      </c>
      <c r="C224" s="86">
        <v>180</v>
      </c>
      <c r="D224" s="86">
        <v>3.78</v>
      </c>
      <c r="E224" s="86">
        <v>3.2</v>
      </c>
      <c r="F224" s="86">
        <v>15.52</v>
      </c>
      <c r="G224" s="86">
        <v>107</v>
      </c>
      <c r="H224" s="86">
        <v>137.6</v>
      </c>
      <c r="I224" s="86">
        <v>20</v>
      </c>
      <c r="J224" s="86">
        <v>115</v>
      </c>
      <c r="K224" s="86">
        <v>0.49</v>
      </c>
      <c r="L224" s="86">
        <v>201.9</v>
      </c>
      <c r="M224" s="86">
        <v>22</v>
      </c>
      <c r="N224" s="86">
        <v>0.05</v>
      </c>
      <c r="O224" s="86">
        <v>0.17</v>
      </c>
      <c r="P224" s="86">
        <v>1.4</v>
      </c>
      <c r="Q224" s="116">
        <v>416</v>
      </c>
    </row>
    <row r="225" spans="1:17" ht="15.75">
      <c r="A225" s="342" t="s">
        <v>201</v>
      </c>
      <c r="B225" s="343"/>
      <c r="C225" s="112">
        <f>C223+C224</f>
        <v>250</v>
      </c>
      <c r="D225" s="112">
        <f>D223+D224</f>
        <v>11.28</v>
      </c>
      <c r="E225" s="173">
        <f t="shared" ref="E225:P225" si="55">E223+E224</f>
        <v>13.7</v>
      </c>
      <c r="F225" s="173">
        <f t="shared" si="55"/>
        <v>57.519999999999996</v>
      </c>
      <c r="G225" s="173">
        <f t="shared" si="55"/>
        <v>399.5</v>
      </c>
      <c r="H225" s="173">
        <f t="shared" si="55"/>
        <v>153.4</v>
      </c>
      <c r="I225" s="173">
        <f t="shared" si="55"/>
        <v>41.3</v>
      </c>
      <c r="J225" s="173">
        <f t="shared" si="55"/>
        <v>169.8</v>
      </c>
      <c r="K225" s="173">
        <f t="shared" si="55"/>
        <v>1.51</v>
      </c>
      <c r="L225" s="173">
        <f t="shared" si="55"/>
        <v>296.5</v>
      </c>
      <c r="M225" s="173">
        <f t="shared" si="55"/>
        <v>26</v>
      </c>
      <c r="N225" s="173">
        <f t="shared" si="55"/>
        <v>0.15000000000000002</v>
      </c>
      <c r="O225" s="173">
        <f t="shared" si="55"/>
        <v>0.22000000000000003</v>
      </c>
      <c r="P225" s="173">
        <f t="shared" si="55"/>
        <v>1.4</v>
      </c>
      <c r="Q225" s="112"/>
    </row>
    <row r="226" spans="1:17" ht="26.25">
      <c r="A226" s="357" t="s">
        <v>220</v>
      </c>
      <c r="B226" s="357"/>
      <c r="C226" s="144">
        <f>C213+C215+C222+C225</f>
        <v>1510</v>
      </c>
      <c r="D226" s="179">
        <f>D213+D215+D222+D225</f>
        <v>40.92</v>
      </c>
      <c r="E226" s="179">
        <f t="shared" ref="E226:P226" si="56">E213+E215+E222+E225</f>
        <v>45.989999999999995</v>
      </c>
      <c r="F226" s="144">
        <f t="shared" si="56"/>
        <v>206.07</v>
      </c>
      <c r="G226" s="144">
        <f t="shared" si="56"/>
        <v>1402.8</v>
      </c>
      <c r="H226" s="144">
        <f t="shared" si="56"/>
        <v>454.4</v>
      </c>
      <c r="I226" s="144">
        <f t="shared" si="56"/>
        <v>207.60000000000002</v>
      </c>
      <c r="J226" s="144">
        <f t="shared" si="56"/>
        <v>743.8</v>
      </c>
      <c r="K226" s="144">
        <f t="shared" si="56"/>
        <v>11.68</v>
      </c>
      <c r="L226" s="144">
        <f t="shared" si="56"/>
        <v>1774.5000000000002</v>
      </c>
      <c r="M226" s="144">
        <f t="shared" si="56"/>
        <v>145.30600000000001</v>
      </c>
      <c r="N226" s="144">
        <f t="shared" si="56"/>
        <v>0.69700000000000006</v>
      </c>
      <c r="O226" s="144">
        <f t="shared" si="56"/>
        <v>0.627</v>
      </c>
      <c r="P226" s="144">
        <f t="shared" si="56"/>
        <v>51.662999999999997</v>
      </c>
      <c r="Q226" s="112"/>
    </row>
    <row r="227" spans="1:17" ht="26.25">
      <c r="A227" s="118"/>
      <c r="B227" s="118"/>
      <c r="C227" s="119"/>
      <c r="D227" s="119"/>
      <c r="E227" s="119"/>
      <c r="F227" s="119"/>
      <c r="G227" s="119"/>
      <c r="H227" s="119"/>
      <c r="I227" s="122"/>
      <c r="J227" s="122"/>
      <c r="K227" s="122"/>
      <c r="L227" s="122"/>
      <c r="M227" s="122"/>
      <c r="N227" s="122"/>
      <c r="O227" s="122"/>
      <c r="P227" s="122"/>
      <c r="Q227" s="122"/>
    </row>
    <row r="228" spans="1:17" ht="26.25">
      <c r="A228" s="118"/>
      <c r="B228" s="118"/>
      <c r="C228" s="119"/>
      <c r="D228" s="119"/>
      <c r="E228" s="119"/>
      <c r="F228" s="119"/>
      <c r="G228" s="119"/>
      <c r="H228" s="119"/>
      <c r="I228" s="122"/>
      <c r="J228" s="122"/>
      <c r="K228" s="122"/>
      <c r="L228" s="122"/>
      <c r="M228" s="122"/>
      <c r="N228" s="122"/>
      <c r="O228" s="122"/>
      <c r="P228" s="122"/>
      <c r="Q228" s="122"/>
    </row>
    <row r="229" spans="1:17" ht="64.5" customHeight="1">
      <c r="A229" s="118"/>
      <c r="B229" s="118"/>
      <c r="C229" s="119"/>
      <c r="D229" s="119"/>
      <c r="E229" s="119"/>
      <c r="F229" s="119"/>
      <c r="G229" s="119"/>
      <c r="H229" s="119"/>
      <c r="I229" s="122"/>
      <c r="J229" s="122"/>
      <c r="K229" s="122"/>
      <c r="L229" s="122"/>
      <c r="M229" s="122"/>
      <c r="N229" s="122"/>
      <c r="O229" s="122"/>
      <c r="P229" s="122"/>
      <c r="Q229" s="122"/>
    </row>
    <row r="230" spans="1:17" ht="23.25">
      <c r="A230" s="348" t="s">
        <v>221</v>
      </c>
      <c r="B230" s="348"/>
      <c r="C230" s="348"/>
      <c r="D230" s="348"/>
      <c r="E230" s="348"/>
      <c r="F230" s="348"/>
      <c r="G230" s="348"/>
      <c r="H230" s="348"/>
      <c r="I230" s="348"/>
      <c r="J230" s="348"/>
      <c r="K230" s="348"/>
      <c r="L230" s="348"/>
      <c r="M230" s="348"/>
      <c r="N230" s="348"/>
      <c r="O230" s="348"/>
      <c r="P230" s="348"/>
      <c r="Q230" s="348"/>
    </row>
    <row r="231" spans="1:17">
      <c r="A231" s="349" t="s">
        <v>187</v>
      </c>
      <c r="B231" s="349" t="s">
        <v>51</v>
      </c>
      <c r="C231" s="349" t="s">
        <v>188</v>
      </c>
      <c r="D231" s="349" t="s">
        <v>189</v>
      </c>
      <c r="E231" s="350"/>
      <c r="F231" s="350"/>
      <c r="G231" s="349" t="s">
        <v>339</v>
      </c>
      <c r="H231" s="349" t="s">
        <v>340</v>
      </c>
      <c r="I231" s="349" t="s">
        <v>341</v>
      </c>
      <c r="J231" s="350" t="s">
        <v>342</v>
      </c>
      <c r="K231" s="350" t="s">
        <v>343</v>
      </c>
      <c r="L231" s="350" t="s">
        <v>344</v>
      </c>
      <c r="M231" s="350" t="s">
        <v>345</v>
      </c>
      <c r="N231" s="350" t="s">
        <v>346</v>
      </c>
      <c r="O231" s="350" t="s">
        <v>347</v>
      </c>
      <c r="P231" s="350" t="s">
        <v>348</v>
      </c>
      <c r="Q231" s="349" t="s">
        <v>349</v>
      </c>
    </row>
    <row r="232" spans="1:17">
      <c r="A232" s="349"/>
      <c r="B232" s="350"/>
      <c r="C232" s="350"/>
      <c r="D232" s="175" t="s">
        <v>190</v>
      </c>
      <c r="E232" s="175" t="s">
        <v>191</v>
      </c>
      <c r="F232" s="175" t="s">
        <v>192</v>
      </c>
      <c r="G232" s="350"/>
      <c r="H232" s="350"/>
      <c r="I232" s="350"/>
      <c r="J232" s="350"/>
      <c r="K232" s="350"/>
      <c r="L232" s="350"/>
      <c r="M232" s="350"/>
      <c r="N232" s="350"/>
      <c r="O232" s="350"/>
      <c r="P232" s="350"/>
      <c r="Q232" s="349"/>
    </row>
    <row r="233" spans="1:17" ht="15.75">
      <c r="A233" s="339" t="s">
        <v>194</v>
      </c>
      <c r="B233" s="85" t="s">
        <v>153</v>
      </c>
      <c r="C233" s="86">
        <v>180</v>
      </c>
      <c r="D233" s="86">
        <v>2.8</v>
      </c>
      <c r="E233" s="86">
        <v>4.3</v>
      </c>
      <c r="F233" s="86">
        <v>21.2</v>
      </c>
      <c r="G233" s="86">
        <v>134.69999999999999</v>
      </c>
      <c r="H233" s="86">
        <v>13.6</v>
      </c>
      <c r="I233" s="86">
        <v>35.700000000000003</v>
      </c>
      <c r="J233" s="86">
        <v>101.7</v>
      </c>
      <c r="K233" s="86">
        <v>1.17</v>
      </c>
      <c r="L233" s="86">
        <v>91.6</v>
      </c>
      <c r="M233" s="86">
        <v>17.5</v>
      </c>
      <c r="N233" s="86">
        <v>0.12</v>
      </c>
      <c r="O233" s="86">
        <v>1.7999999999999999E-2</v>
      </c>
      <c r="P233" s="86">
        <v>0</v>
      </c>
      <c r="Q233" s="116">
        <v>182</v>
      </c>
    </row>
    <row r="234" spans="1:17" ht="15.75">
      <c r="A234" s="340"/>
      <c r="B234" s="85" t="s">
        <v>59</v>
      </c>
      <c r="C234" s="86">
        <v>180</v>
      </c>
      <c r="D234" s="86">
        <v>4.7E-2</v>
      </c>
      <c r="E234" s="86">
        <v>1.0999999999999999E-2</v>
      </c>
      <c r="F234" s="86">
        <v>8.3800000000000008</v>
      </c>
      <c r="G234" s="86">
        <v>33.6</v>
      </c>
      <c r="H234" s="86">
        <v>9.6</v>
      </c>
      <c r="I234" s="86">
        <v>1.08</v>
      </c>
      <c r="J234" s="86">
        <v>1.9</v>
      </c>
      <c r="K234" s="86">
        <v>0.22</v>
      </c>
      <c r="L234" s="86">
        <v>6.24</v>
      </c>
      <c r="M234" s="86">
        <v>0</v>
      </c>
      <c r="N234" s="86">
        <v>0</v>
      </c>
      <c r="O234" s="86">
        <v>0</v>
      </c>
      <c r="P234" s="86">
        <v>2.3E-2</v>
      </c>
      <c r="Q234" s="116">
        <v>411</v>
      </c>
    </row>
    <row r="235" spans="1:17" ht="15.75">
      <c r="A235" s="341"/>
      <c r="B235" s="85" t="s">
        <v>247</v>
      </c>
      <c r="C235" s="90" t="s">
        <v>63</v>
      </c>
      <c r="D235" s="86">
        <v>3.12</v>
      </c>
      <c r="E235" s="86">
        <v>5.31</v>
      </c>
      <c r="F235" s="86">
        <v>20.09</v>
      </c>
      <c r="G235" s="86">
        <v>140.30000000000001</v>
      </c>
      <c r="H235" s="86">
        <v>9.3000000000000007</v>
      </c>
      <c r="I235" s="86">
        <v>9.9</v>
      </c>
      <c r="J235" s="86">
        <v>29.1</v>
      </c>
      <c r="K235" s="86">
        <v>0.62</v>
      </c>
      <c r="L235" s="86">
        <v>42.9</v>
      </c>
      <c r="M235" s="86">
        <v>40</v>
      </c>
      <c r="N235" s="86">
        <v>0.05</v>
      </c>
      <c r="O235" s="86">
        <v>0.03</v>
      </c>
      <c r="P235" s="86">
        <v>0</v>
      </c>
      <c r="Q235" s="116">
        <v>1</v>
      </c>
    </row>
    <row r="236" spans="1:17" ht="15.75">
      <c r="A236" s="342" t="s">
        <v>195</v>
      </c>
      <c r="B236" s="343"/>
      <c r="C236" s="112">
        <v>407</v>
      </c>
      <c r="D236" s="176">
        <f>D233+D234+D235</f>
        <v>5.9670000000000005</v>
      </c>
      <c r="E236" s="174">
        <f t="shared" ref="E236:P236" si="57">E233+E234+E235</f>
        <v>9.6209999999999987</v>
      </c>
      <c r="F236" s="174">
        <f t="shared" si="57"/>
        <v>49.67</v>
      </c>
      <c r="G236" s="174">
        <f t="shared" si="57"/>
        <v>308.60000000000002</v>
      </c>
      <c r="H236" s="174">
        <f t="shared" si="57"/>
        <v>32.5</v>
      </c>
      <c r="I236" s="174">
        <f t="shared" si="57"/>
        <v>46.68</v>
      </c>
      <c r="J236" s="174">
        <f t="shared" si="57"/>
        <v>132.70000000000002</v>
      </c>
      <c r="K236" s="174">
        <f t="shared" si="57"/>
        <v>2.0099999999999998</v>
      </c>
      <c r="L236" s="174">
        <f t="shared" si="57"/>
        <v>140.73999999999998</v>
      </c>
      <c r="M236" s="174">
        <f t="shared" si="57"/>
        <v>57.5</v>
      </c>
      <c r="N236" s="174">
        <f t="shared" si="57"/>
        <v>0.16999999999999998</v>
      </c>
      <c r="O236" s="174">
        <f t="shared" si="57"/>
        <v>4.8000000000000001E-2</v>
      </c>
      <c r="P236" s="174">
        <f t="shared" si="57"/>
        <v>2.3E-2</v>
      </c>
      <c r="Q236" s="112"/>
    </row>
    <row r="237" spans="1:17" ht="15.75">
      <c r="A237" s="114" t="s">
        <v>196</v>
      </c>
      <c r="B237" s="85" t="s">
        <v>68</v>
      </c>
      <c r="C237" s="86">
        <v>100</v>
      </c>
      <c r="D237" s="86">
        <v>0.4</v>
      </c>
      <c r="E237" s="86">
        <v>0.4</v>
      </c>
      <c r="F237" s="86">
        <v>9.8000000000000007</v>
      </c>
      <c r="G237" s="86">
        <v>44.5</v>
      </c>
      <c r="H237" s="86">
        <v>16</v>
      </c>
      <c r="I237" s="86">
        <v>8</v>
      </c>
      <c r="J237" s="86">
        <v>11</v>
      </c>
      <c r="K237" s="86">
        <v>2.2000000000000002</v>
      </c>
      <c r="L237" s="86">
        <v>0.63</v>
      </c>
      <c r="M237" s="86">
        <v>0.01</v>
      </c>
      <c r="N237" s="86">
        <v>0.03</v>
      </c>
      <c r="O237" s="86">
        <v>0.02</v>
      </c>
      <c r="P237" s="86">
        <v>10</v>
      </c>
      <c r="Q237" s="116">
        <v>510</v>
      </c>
    </row>
    <row r="238" spans="1:17" ht="15.75">
      <c r="A238" s="342" t="s">
        <v>197</v>
      </c>
      <c r="B238" s="343"/>
      <c r="C238" s="112">
        <f t="shared" ref="C238" si="58">C237</f>
        <v>100</v>
      </c>
      <c r="D238" s="112">
        <f>D237</f>
        <v>0.4</v>
      </c>
      <c r="E238" s="116">
        <f t="shared" ref="E238:P238" si="59">E237</f>
        <v>0.4</v>
      </c>
      <c r="F238" s="116">
        <f t="shared" si="59"/>
        <v>9.8000000000000007</v>
      </c>
      <c r="G238" s="116">
        <f t="shared" si="59"/>
        <v>44.5</v>
      </c>
      <c r="H238" s="116">
        <f t="shared" si="59"/>
        <v>16</v>
      </c>
      <c r="I238" s="116">
        <f t="shared" si="59"/>
        <v>8</v>
      </c>
      <c r="J238" s="116">
        <f t="shared" si="59"/>
        <v>11</v>
      </c>
      <c r="K238" s="116">
        <f t="shared" si="59"/>
        <v>2.2000000000000002</v>
      </c>
      <c r="L238" s="116">
        <f t="shared" si="59"/>
        <v>0.63</v>
      </c>
      <c r="M238" s="116">
        <f t="shared" si="59"/>
        <v>0.01</v>
      </c>
      <c r="N238" s="116">
        <f t="shared" si="59"/>
        <v>0.03</v>
      </c>
      <c r="O238" s="116">
        <f t="shared" si="59"/>
        <v>0.02</v>
      </c>
      <c r="P238" s="116">
        <f t="shared" si="59"/>
        <v>10</v>
      </c>
      <c r="Q238" s="112"/>
    </row>
    <row r="239" spans="1:17" ht="26.25" customHeight="1">
      <c r="A239" s="339" t="s">
        <v>198</v>
      </c>
      <c r="B239" s="87" t="s">
        <v>70</v>
      </c>
      <c r="C239" s="86">
        <v>60</v>
      </c>
      <c r="D239" s="86">
        <v>0.48</v>
      </c>
      <c r="E239" s="86">
        <v>0.06</v>
      </c>
      <c r="F239" s="86">
        <v>1.5</v>
      </c>
      <c r="G239" s="86">
        <v>9</v>
      </c>
      <c r="H239" s="86">
        <v>13.8</v>
      </c>
      <c r="I239" s="86">
        <v>8.4</v>
      </c>
      <c r="J239" s="86">
        <v>25.2</v>
      </c>
      <c r="K239" s="86">
        <v>0.6</v>
      </c>
      <c r="L239" s="86">
        <v>0</v>
      </c>
      <c r="M239" s="86">
        <v>6.0000000000000001E-3</v>
      </c>
      <c r="N239" s="86">
        <v>1.7999999999999999E-2</v>
      </c>
      <c r="O239" s="86">
        <v>2.4E-2</v>
      </c>
      <c r="P239" s="86">
        <v>6</v>
      </c>
      <c r="Q239" s="116">
        <v>511</v>
      </c>
    </row>
    <row r="240" spans="1:17" ht="25.5">
      <c r="A240" s="340"/>
      <c r="B240" s="87" t="s">
        <v>113</v>
      </c>
      <c r="C240" s="86">
        <v>180</v>
      </c>
      <c r="D240" s="86">
        <v>4.3</v>
      </c>
      <c r="E240" s="86">
        <v>2.82</v>
      </c>
      <c r="F240" s="86">
        <v>20.2</v>
      </c>
      <c r="G240" s="86">
        <v>124</v>
      </c>
      <c r="H240" s="86">
        <v>25.4</v>
      </c>
      <c r="I240" s="86">
        <v>3.21</v>
      </c>
      <c r="J240" s="86">
        <v>4.83</v>
      </c>
      <c r="K240" s="86">
        <v>1.1599999999999999</v>
      </c>
      <c r="L240" s="86">
        <v>6.75</v>
      </c>
      <c r="M240" s="86">
        <v>0.36</v>
      </c>
      <c r="N240" s="86">
        <v>5.0000000000000001E-3</v>
      </c>
      <c r="O240" s="86">
        <v>4.0000000000000001E-3</v>
      </c>
      <c r="P240" s="86">
        <v>1.2999999999999999E-2</v>
      </c>
      <c r="Q240" s="112">
        <v>516</v>
      </c>
    </row>
    <row r="241" spans="1:17" ht="15.75">
      <c r="A241" s="340"/>
      <c r="B241" s="85" t="s">
        <v>117</v>
      </c>
      <c r="C241" s="86">
        <v>200</v>
      </c>
      <c r="D241" s="86">
        <v>11.3</v>
      </c>
      <c r="E241" s="86">
        <v>18.14</v>
      </c>
      <c r="F241" s="86">
        <v>21.5</v>
      </c>
      <c r="G241" s="86">
        <v>294.5</v>
      </c>
      <c r="H241" s="86">
        <v>123</v>
      </c>
      <c r="I241" s="86">
        <v>50.6</v>
      </c>
      <c r="J241" s="86">
        <v>99</v>
      </c>
      <c r="K241" s="86">
        <v>2</v>
      </c>
      <c r="L241" s="86">
        <v>476</v>
      </c>
      <c r="M241" s="86">
        <v>800</v>
      </c>
      <c r="N241" s="86">
        <v>0.1</v>
      </c>
      <c r="O241" s="86">
        <v>0.11</v>
      </c>
      <c r="P241" s="86">
        <v>44.1</v>
      </c>
      <c r="Q241" s="112">
        <v>518</v>
      </c>
    </row>
    <row r="242" spans="1:17" ht="15.75">
      <c r="A242" s="340"/>
      <c r="B242" s="85" t="s">
        <v>377</v>
      </c>
      <c r="C242" s="86">
        <v>180</v>
      </c>
      <c r="D242" s="86">
        <v>0.14000000000000001</v>
      </c>
      <c r="E242" s="86">
        <v>0.14000000000000001</v>
      </c>
      <c r="F242" s="86">
        <v>21.5</v>
      </c>
      <c r="G242" s="86">
        <v>87.8</v>
      </c>
      <c r="H242" s="86">
        <v>13.03</v>
      </c>
      <c r="I242" s="86">
        <v>3.24</v>
      </c>
      <c r="J242" s="86">
        <v>3.96</v>
      </c>
      <c r="K242" s="86">
        <v>0.84</v>
      </c>
      <c r="L242" s="86">
        <v>100.6</v>
      </c>
      <c r="M242" s="86">
        <v>0</v>
      </c>
      <c r="N242" s="86">
        <v>8.9999999999999993E-3</v>
      </c>
      <c r="O242" s="86">
        <v>7.0000000000000001E-3</v>
      </c>
      <c r="P242" s="86">
        <v>1.55</v>
      </c>
      <c r="Q242" s="116">
        <v>390</v>
      </c>
    </row>
    <row r="243" spans="1:17" ht="15.75">
      <c r="A243" s="340"/>
      <c r="B243" s="85" t="s">
        <v>30</v>
      </c>
      <c r="C243" s="86">
        <v>40</v>
      </c>
      <c r="D243" s="86">
        <v>2.64</v>
      </c>
      <c r="E243" s="86">
        <v>0.35</v>
      </c>
      <c r="F243" s="86">
        <v>16.899999999999999</v>
      </c>
      <c r="G243" s="86">
        <v>81.5</v>
      </c>
      <c r="H243" s="86">
        <v>7.6</v>
      </c>
      <c r="I243" s="86">
        <v>7.2</v>
      </c>
      <c r="J243" s="86">
        <v>34.799999999999997</v>
      </c>
      <c r="K243" s="86">
        <v>1.6</v>
      </c>
      <c r="L243" s="86">
        <v>54.4</v>
      </c>
      <c r="M243" s="86">
        <v>0</v>
      </c>
      <c r="N243" s="86">
        <v>7.1999999999999995E-2</v>
      </c>
      <c r="O243" s="86">
        <v>3.2000000000000001E-2</v>
      </c>
      <c r="P243" s="86">
        <v>0</v>
      </c>
      <c r="Q243" s="116">
        <v>509</v>
      </c>
    </row>
    <row r="244" spans="1:17" ht="15.75">
      <c r="A244" s="342" t="s">
        <v>199</v>
      </c>
      <c r="B244" s="343"/>
      <c r="C244" s="112">
        <f>C239+C240+C241+C242+C243</f>
        <v>660</v>
      </c>
      <c r="D244" s="112">
        <f>D239+D240+D241+D242+D243</f>
        <v>18.86</v>
      </c>
      <c r="E244" s="174">
        <f t="shared" ref="E244:P244" si="60">E239+E240+E241+E242+E243</f>
        <v>21.51</v>
      </c>
      <c r="F244" s="174">
        <f t="shared" si="60"/>
        <v>81.599999999999994</v>
      </c>
      <c r="G244" s="174">
        <f t="shared" si="60"/>
        <v>596.79999999999995</v>
      </c>
      <c r="H244" s="174">
        <f t="shared" si="60"/>
        <v>182.82999999999998</v>
      </c>
      <c r="I244" s="174">
        <f t="shared" si="60"/>
        <v>72.650000000000006</v>
      </c>
      <c r="J244" s="174">
        <f t="shared" si="60"/>
        <v>167.79000000000002</v>
      </c>
      <c r="K244" s="174">
        <f t="shared" si="60"/>
        <v>6.1999999999999993</v>
      </c>
      <c r="L244" s="174">
        <f t="shared" si="60"/>
        <v>637.75</v>
      </c>
      <c r="M244" s="174">
        <f t="shared" si="60"/>
        <v>800.36599999999999</v>
      </c>
      <c r="N244" s="174">
        <f t="shared" si="60"/>
        <v>0.20400000000000001</v>
      </c>
      <c r="O244" s="174">
        <f t="shared" si="60"/>
        <v>0.17700000000000002</v>
      </c>
      <c r="P244" s="174">
        <f t="shared" si="60"/>
        <v>51.662999999999997</v>
      </c>
      <c r="Q244" s="112"/>
    </row>
    <row r="245" spans="1:17" ht="25.5">
      <c r="A245" s="339" t="s">
        <v>200</v>
      </c>
      <c r="B245" s="87" t="s">
        <v>124</v>
      </c>
      <c r="C245" s="86">
        <v>120</v>
      </c>
      <c r="D245" s="86">
        <v>10.98</v>
      </c>
      <c r="E245" s="86">
        <v>12.8</v>
      </c>
      <c r="F245" s="86">
        <v>32.5</v>
      </c>
      <c r="G245" s="86">
        <v>289</v>
      </c>
      <c r="H245" s="86">
        <v>139.80000000000001</v>
      </c>
      <c r="I245" s="86">
        <v>22.6</v>
      </c>
      <c r="J245" s="86">
        <v>202.9</v>
      </c>
      <c r="K245" s="86">
        <v>1.43</v>
      </c>
      <c r="L245" s="86">
        <v>192.9</v>
      </c>
      <c r="M245" s="86">
        <v>92.4</v>
      </c>
      <c r="N245" s="86">
        <v>0.06</v>
      </c>
      <c r="O245" s="86">
        <v>0.27</v>
      </c>
      <c r="P245" s="86">
        <v>1.6</v>
      </c>
      <c r="Q245" s="112">
        <v>254</v>
      </c>
    </row>
    <row r="246" spans="1:17" ht="15.75">
      <c r="A246" s="340"/>
      <c r="B246" s="85" t="s">
        <v>94</v>
      </c>
      <c r="C246" s="86">
        <v>180</v>
      </c>
      <c r="D246" s="86">
        <v>5</v>
      </c>
      <c r="E246" s="86">
        <v>2.7</v>
      </c>
      <c r="F246" s="86">
        <v>16.600000000000001</v>
      </c>
      <c r="G246" s="86">
        <v>110.7</v>
      </c>
      <c r="H246" s="86">
        <v>216</v>
      </c>
      <c r="I246" s="86">
        <v>25.2</v>
      </c>
      <c r="J246" s="86">
        <v>162</v>
      </c>
      <c r="K246" s="86">
        <v>0.18</v>
      </c>
      <c r="L246" s="86">
        <v>263</v>
      </c>
      <c r="M246" s="86">
        <v>36</v>
      </c>
      <c r="N246" s="86">
        <v>7.0000000000000007E-2</v>
      </c>
      <c r="O246" s="86">
        <v>0.31</v>
      </c>
      <c r="P246" s="86">
        <v>1.26</v>
      </c>
      <c r="Q246" s="116">
        <v>420</v>
      </c>
    </row>
    <row r="247" spans="1:17" ht="15.75">
      <c r="A247" s="341"/>
      <c r="B247" s="129" t="s">
        <v>96</v>
      </c>
      <c r="C247" s="86">
        <v>30</v>
      </c>
      <c r="D247" s="86"/>
      <c r="E247" s="86"/>
      <c r="F247" s="86"/>
      <c r="G247" s="86"/>
      <c r="H247" s="86"/>
      <c r="I247" s="112"/>
      <c r="J247" s="112"/>
      <c r="K247" s="112"/>
      <c r="L247" s="112"/>
      <c r="M247" s="112"/>
      <c r="N247" s="112"/>
      <c r="O247" s="112"/>
      <c r="P247" s="112"/>
      <c r="Q247" s="112"/>
    </row>
    <row r="248" spans="1:17" ht="15.75">
      <c r="A248" s="342" t="s">
        <v>201</v>
      </c>
      <c r="B248" s="343"/>
      <c r="C248" s="112">
        <f>C245+C246+C247</f>
        <v>330</v>
      </c>
      <c r="D248" s="112">
        <f>D245+D246</f>
        <v>15.98</v>
      </c>
      <c r="E248" s="174">
        <f t="shared" ref="E248:P248" si="61">E245+E246</f>
        <v>15.5</v>
      </c>
      <c r="F248" s="174">
        <f t="shared" si="61"/>
        <v>49.1</v>
      </c>
      <c r="G248" s="174">
        <f t="shared" si="61"/>
        <v>399.7</v>
      </c>
      <c r="H248" s="174">
        <f t="shared" si="61"/>
        <v>355.8</v>
      </c>
      <c r="I248" s="174">
        <f t="shared" si="61"/>
        <v>47.8</v>
      </c>
      <c r="J248" s="174">
        <f t="shared" si="61"/>
        <v>364.9</v>
      </c>
      <c r="K248" s="174">
        <f t="shared" si="61"/>
        <v>1.6099999999999999</v>
      </c>
      <c r="L248" s="174">
        <f t="shared" si="61"/>
        <v>455.9</v>
      </c>
      <c r="M248" s="174">
        <f t="shared" si="61"/>
        <v>128.4</v>
      </c>
      <c r="N248" s="174">
        <f t="shared" si="61"/>
        <v>0.13</v>
      </c>
      <c r="O248" s="174">
        <f t="shared" si="61"/>
        <v>0.58000000000000007</v>
      </c>
      <c r="P248" s="174">
        <f t="shared" si="61"/>
        <v>2.8600000000000003</v>
      </c>
      <c r="Q248" s="112"/>
    </row>
    <row r="249" spans="1:17" ht="26.25">
      <c r="A249" s="357" t="s">
        <v>222</v>
      </c>
      <c r="B249" s="357"/>
      <c r="C249" s="144">
        <f t="shared" ref="C249" si="62">C236+C238+C244+C248</f>
        <v>1497</v>
      </c>
      <c r="D249" s="179">
        <f>D236+D238+D244+D248</f>
        <v>41.207000000000001</v>
      </c>
      <c r="E249" s="179">
        <f t="shared" ref="E249:P249" si="63">E236+E238+E244+E248</f>
        <v>47.030999999999999</v>
      </c>
      <c r="F249" s="179">
        <f t="shared" si="63"/>
        <v>190.17</v>
      </c>
      <c r="G249" s="179">
        <f t="shared" si="63"/>
        <v>1349.6</v>
      </c>
      <c r="H249" s="179">
        <f t="shared" si="63"/>
        <v>587.13</v>
      </c>
      <c r="I249" s="179">
        <f t="shared" si="63"/>
        <v>175.13</v>
      </c>
      <c r="J249" s="179">
        <f t="shared" si="63"/>
        <v>676.39</v>
      </c>
      <c r="K249" s="179">
        <f t="shared" si="63"/>
        <v>12.02</v>
      </c>
      <c r="L249" s="179">
        <f t="shared" si="63"/>
        <v>1235.02</v>
      </c>
      <c r="M249" s="179">
        <f t="shared" si="63"/>
        <v>986.27599999999995</v>
      </c>
      <c r="N249" s="178">
        <f t="shared" si="63"/>
        <v>0.53400000000000003</v>
      </c>
      <c r="O249" s="178">
        <f t="shared" si="63"/>
        <v>0.82500000000000007</v>
      </c>
      <c r="P249" s="179">
        <f t="shared" si="63"/>
        <v>64.545999999999992</v>
      </c>
      <c r="Q249" s="112"/>
    </row>
    <row r="250" spans="1:17" ht="26.25">
      <c r="A250" s="118"/>
      <c r="B250" s="118"/>
      <c r="C250" s="119"/>
      <c r="D250" s="119"/>
      <c r="E250" s="119"/>
      <c r="F250" s="119"/>
      <c r="G250" s="119"/>
      <c r="H250" s="119"/>
      <c r="I250" s="122"/>
      <c r="J250" s="122"/>
      <c r="K250" s="122"/>
      <c r="L250" s="122"/>
      <c r="M250" s="122"/>
      <c r="N250" s="122"/>
      <c r="O250" s="122"/>
      <c r="P250" s="122"/>
      <c r="Q250" s="122"/>
    </row>
    <row r="251" spans="1:17" ht="26.25">
      <c r="A251" s="118"/>
      <c r="B251" s="118"/>
      <c r="C251" s="119"/>
      <c r="D251" s="119"/>
      <c r="E251" s="119"/>
      <c r="F251" s="119"/>
      <c r="G251" s="119"/>
      <c r="H251" s="119"/>
      <c r="I251" s="122"/>
      <c r="J251" s="122"/>
      <c r="K251" s="122"/>
      <c r="L251" s="122"/>
      <c r="M251" s="122"/>
      <c r="N251" s="122"/>
      <c r="O251" s="122"/>
      <c r="P251" s="122"/>
      <c r="Q251" s="122"/>
    </row>
    <row r="252" spans="1:17" ht="26.25">
      <c r="A252" s="118"/>
      <c r="B252" s="118"/>
      <c r="C252" s="119"/>
      <c r="D252" s="119"/>
      <c r="E252" s="119"/>
      <c r="F252" s="119"/>
      <c r="G252" s="119"/>
      <c r="H252" s="119"/>
      <c r="I252" s="122"/>
      <c r="J252" s="122"/>
      <c r="K252" s="122"/>
      <c r="L252" s="122"/>
      <c r="M252" s="122"/>
      <c r="N252" s="122"/>
      <c r="O252" s="122"/>
      <c r="P252" s="122"/>
      <c r="Q252" s="122"/>
    </row>
    <row r="253" spans="1:17" ht="26.25">
      <c r="A253" s="118"/>
      <c r="B253" s="118"/>
      <c r="C253" s="119"/>
      <c r="D253" s="119"/>
      <c r="E253" s="119"/>
      <c r="F253" s="119"/>
      <c r="G253" s="119"/>
      <c r="H253" s="119"/>
      <c r="I253" s="122"/>
      <c r="J253" s="122"/>
      <c r="K253" s="122"/>
      <c r="L253" s="122"/>
      <c r="M253" s="122"/>
      <c r="N253" s="122"/>
      <c r="O253" s="122"/>
      <c r="P253" s="122"/>
      <c r="Q253" s="122"/>
    </row>
    <row r="254" spans="1:17" ht="26.25">
      <c r="A254" s="118"/>
      <c r="B254" s="118"/>
      <c r="C254" s="119"/>
      <c r="D254" s="119"/>
      <c r="E254" s="119"/>
      <c r="F254" s="119"/>
      <c r="G254" s="119"/>
      <c r="H254" s="119"/>
      <c r="I254" s="122"/>
      <c r="J254" s="122"/>
      <c r="K254" s="122"/>
      <c r="L254" s="122"/>
      <c r="M254" s="122"/>
      <c r="N254" s="122"/>
      <c r="O254" s="122"/>
      <c r="P254" s="122"/>
      <c r="Q254" s="122"/>
    </row>
    <row r="255" spans="1:17" ht="23.25">
      <c r="A255" s="348" t="s">
        <v>223</v>
      </c>
      <c r="B255" s="348"/>
      <c r="C255" s="348"/>
      <c r="D255" s="348"/>
      <c r="E255" s="348"/>
      <c r="F255" s="348"/>
      <c r="G255" s="348"/>
      <c r="H255" s="348"/>
      <c r="I255" s="348"/>
      <c r="J255" s="348"/>
      <c r="K255" s="348"/>
      <c r="L255" s="348"/>
      <c r="M255" s="348"/>
      <c r="N255" s="348"/>
      <c r="O255" s="348"/>
      <c r="P255" s="348"/>
      <c r="Q255" s="348"/>
    </row>
    <row r="256" spans="1:17">
      <c r="A256" s="349" t="s">
        <v>187</v>
      </c>
      <c r="B256" s="349" t="s">
        <v>51</v>
      </c>
      <c r="C256" s="349" t="s">
        <v>188</v>
      </c>
      <c r="D256" s="349" t="s">
        <v>189</v>
      </c>
      <c r="E256" s="350"/>
      <c r="F256" s="350"/>
      <c r="G256" s="349" t="s">
        <v>339</v>
      </c>
      <c r="H256" s="349" t="s">
        <v>340</v>
      </c>
      <c r="I256" s="349" t="s">
        <v>341</v>
      </c>
      <c r="J256" s="350" t="s">
        <v>342</v>
      </c>
      <c r="K256" s="350" t="s">
        <v>343</v>
      </c>
      <c r="L256" s="350" t="s">
        <v>344</v>
      </c>
      <c r="M256" s="350" t="s">
        <v>345</v>
      </c>
      <c r="N256" s="350" t="s">
        <v>346</v>
      </c>
      <c r="O256" s="350" t="s">
        <v>347</v>
      </c>
      <c r="P256" s="350" t="s">
        <v>348</v>
      </c>
      <c r="Q256" s="349" t="s">
        <v>349</v>
      </c>
    </row>
    <row r="257" spans="1:17">
      <c r="A257" s="349"/>
      <c r="B257" s="350"/>
      <c r="C257" s="350"/>
      <c r="D257" s="175" t="s">
        <v>190</v>
      </c>
      <c r="E257" s="175" t="s">
        <v>191</v>
      </c>
      <c r="F257" s="175" t="s">
        <v>192</v>
      </c>
      <c r="G257" s="350"/>
      <c r="H257" s="350"/>
      <c r="I257" s="350"/>
      <c r="J257" s="350"/>
      <c r="K257" s="350"/>
      <c r="L257" s="350"/>
      <c r="M257" s="350"/>
      <c r="N257" s="350"/>
      <c r="O257" s="350"/>
      <c r="P257" s="350"/>
      <c r="Q257" s="349"/>
    </row>
    <row r="258" spans="1:17" ht="25.5">
      <c r="A258" s="339" t="s">
        <v>194</v>
      </c>
      <c r="B258" s="172" t="s">
        <v>132</v>
      </c>
      <c r="C258" s="86">
        <v>180</v>
      </c>
      <c r="D258" s="86">
        <v>10.8</v>
      </c>
      <c r="E258" s="86">
        <v>11.9</v>
      </c>
      <c r="F258" s="86">
        <v>37.299999999999997</v>
      </c>
      <c r="G258" s="86">
        <v>299</v>
      </c>
      <c r="H258" s="86">
        <v>95.4</v>
      </c>
      <c r="I258" s="86">
        <v>28.9</v>
      </c>
      <c r="J258" s="86">
        <v>110.16</v>
      </c>
      <c r="K258" s="86">
        <v>1.36</v>
      </c>
      <c r="L258" s="86">
        <v>41.67</v>
      </c>
      <c r="M258" s="86">
        <v>64.8</v>
      </c>
      <c r="N258" s="86">
        <v>0.06</v>
      </c>
      <c r="O258" s="86">
        <v>0.06</v>
      </c>
      <c r="P258" s="86">
        <v>0.126</v>
      </c>
      <c r="Q258" s="112">
        <v>220</v>
      </c>
    </row>
    <row r="259" spans="1:17" ht="15.75">
      <c r="A259" s="340"/>
      <c r="B259" s="85" t="s">
        <v>134</v>
      </c>
      <c r="C259" s="86">
        <v>180</v>
      </c>
      <c r="D259" s="86">
        <v>1.3</v>
      </c>
      <c r="E259" s="86">
        <v>1.4</v>
      </c>
      <c r="F259" s="86">
        <v>14.8</v>
      </c>
      <c r="G259" s="86">
        <v>77.400000000000006</v>
      </c>
      <c r="H259" s="86">
        <v>113.9</v>
      </c>
      <c r="I259" s="86">
        <v>16.2</v>
      </c>
      <c r="J259" s="86">
        <v>99.1</v>
      </c>
      <c r="K259" s="86">
        <v>0.33</v>
      </c>
      <c r="L259" s="86">
        <v>163.9</v>
      </c>
      <c r="M259" s="86">
        <v>21.6</v>
      </c>
      <c r="N259" s="86">
        <v>4.7E-2</v>
      </c>
      <c r="O259" s="86">
        <v>0.17</v>
      </c>
      <c r="P259" s="86">
        <v>1.42</v>
      </c>
      <c r="Q259" s="112">
        <v>413</v>
      </c>
    </row>
    <row r="260" spans="1:17" ht="15.75">
      <c r="A260" s="340"/>
      <c r="B260" s="85" t="s">
        <v>61</v>
      </c>
      <c r="C260" s="90" t="s">
        <v>63</v>
      </c>
      <c r="D260" s="86">
        <v>3.12</v>
      </c>
      <c r="E260" s="86">
        <v>5.31</v>
      </c>
      <c r="F260" s="86">
        <v>20.09</v>
      </c>
      <c r="G260" s="86">
        <v>140.30000000000001</v>
      </c>
      <c r="H260" s="86">
        <v>9.3000000000000007</v>
      </c>
      <c r="I260" s="86">
        <v>9.9</v>
      </c>
      <c r="J260" s="86">
        <v>29.1</v>
      </c>
      <c r="K260" s="86">
        <v>0.62</v>
      </c>
      <c r="L260" s="86">
        <v>42.9</v>
      </c>
      <c r="M260" s="86">
        <v>40</v>
      </c>
      <c r="N260" s="86">
        <v>0.05</v>
      </c>
      <c r="O260" s="86">
        <v>0.03</v>
      </c>
      <c r="P260" s="86">
        <v>0</v>
      </c>
      <c r="Q260" s="116">
        <v>1</v>
      </c>
    </row>
    <row r="261" spans="1:17" ht="15.75">
      <c r="A261" s="342" t="s">
        <v>195</v>
      </c>
      <c r="B261" s="343"/>
      <c r="C261" s="112">
        <v>407</v>
      </c>
      <c r="D261" s="112">
        <f>D258+D259+D260</f>
        <v>15.220000000000002</v>
      </c>
      <c r="E261" s="174">
        <f t="shared" ref="E261:P261" si="64">E258+E259+E260</f>
        <v>18.61</v>
      </c>
      <c r="F261" s="174">
        <f t="shared" si="64"/>
        <v>72.19</v>
      </c>
      <c r="G261" s="174">
        <f t="shared" si="64"/>
        <v>516.70000000000005</v>
      </c>
      <c r="H261" s="174">
        <f t="shared" si="64"/>
        <v>218.60000000000002</v>
      </c>
      <c r="I261" s="174">
        <f t="shared" si="64"/>
        <v>54.999999999999993</v>
      </c>
      <c r="J261" s="174">
        <f t="shared" si="64"/>
        <v>238.35999999999999</v>
      </c>
      <c r="K261" s="174">
        <f t="shared" si="64"/>
        <v>2.31</v>
      </c>
      <c r="L261" s="174">
        <f t="shared" si="64"/>
        <v>248.47</v>
      </c>
      <c r="M261" s="174">
        <f t="shared" si="64"/>
        <v>126.4</v>
      </c>
      <c r="N261" s="174">
        <f t="shared" si="64"/>
        <v>0.157</v>
      </c>
      <c r="O261" s="174">
        <f t="shared" si="64"/>
        <v>0.26</v>
      </c>
      <c r="P261" s="174">
        <f t="shared" si="64"/>
        <v>1.5459999999999998</v>
      </c>
      <c r="Q261" s="112"/>
    </row>
    <row r="262" spans="1:17" ht="15.75">
      <c r="A262" s="114" t="s">
        <v>196</v>
      </c>
      <c r="B262" s="85" t="s">
        <v>68</v>
      </c>
      <c r="C262" s="86">
        <v>100</v>
      </c>
      <c r="D262" s="86">
        <v>0.4</v>
      </c>
      <c r="E262" s="86">
        <v>0.4</v>
      </c>
      <c r="F262" s="86">
        <v>9.8000000000000007</v>
      </c>
      <c r="G262" s="86">
        <v>44.5</v>
      </c>
      <c r="H262" s="86">
        <v>16</v>
      </c>
      <c r="I262" s="86">
        <v>8</v>
      </c>
      <c r="J262" s="86">
        <v>11</v>
      </c>
      <c r="K262" s="86">
        <v>2.2000000000000002</v>
      </c>
      <c r="L262" s="86">
        <v>0.63</v>
      </c>
      <c r="M262" s="86">
        <v>0.01</v>
      </c>
      <c r="N262" s="86">
        <v>0.03</v>
      </c>
      <c r="O262" s="86">
        <v>0.02</v>
      </c>
      <c r="P262" s="86">
        <v>10</v>
      </c>
      <c r="Q262" s="116">
        <v>510</v>
      </c>
    </row>
    <row r="263" spans="1:17" ht="15.75">
      <c r="A263" s="342" t="s">
        <v>197</v>
      </c>
      <c r="B263" s="343"/>
      <c r="C263" s="112">
        <f>C262</f>
        <v>100</v>
      </c>
      <c r="D263" s="112">
        <f>D262</f>
        <v>0.4</v>
      </c>
      <c r="E263" s="116">
        <f t="shared" ref="E263:P263" si="65">E262</f>
        <v>0.4</v>
      </c>
      <c r="F263" s="116">
        <f t="shared" si="65"/>
        <v>9.8000000000000007</v>
      </c>
      <c r="G263" s="116">
        <f t="shared" si="65"/>
        <v>44.5</v>
      </c>
      <c r="H263" s="116">
        <f t="shared" si="65"/>
        <v>16</v>
      </c>
      <c r="I263" s="116">
        <f t="shared" si="65"/>
        <v>8</v>
      </c>
      <c r="J263" s="116">
        <f t="shared" si="65"/>
        <v>11</v>
      </c>
      <c r="K263" s="116">
        <f t="shared" si="65"/>
        <v>2.2000000000000002</v>
      </c>
      <c r="L263" s="116">
        <f t="shared" si="65"/>
        <v>0.63</v>
      </c>
      <c r="M263" s="116">
        <f t="shared" si="65"/>
        <v>0.01</v>
      </c>
      <c r="N263" s="116">
        <f t="shared" si="65"/>
        <v>0.03</v>
      </c>
      <c r="O263" s="116">
        <f t="shared" si="65"/>
        <v>0.02</v>
      </c>
      <c r="P263" s="116">
        <f t="shared" si="65"/>
        <v>10</v>
      </c>
      <c r="Q263" s="112"/>
    </row>
    <row r="264" spans="1:17" ht="27" customHeight="1">
      <c r="A264" s="339" t="s">
        <v>198</v>
      </c>
      <c r="B264" s="87" t="s">
        <v>70</v>
      </c>
      <c r="C264" s="86">
        <v>60</v>
      </c>
      <c r="D264" s="86">
        <v>0.48</v>
      </c>
      <c r="E264" s="86">
        <v>0.06</v>
      </c>
      <c r="F264" s="86">
        <v>1.5</v>
      </c>
      <c r="G264" s="86">
        <v>9</v>
      </c>
      <c r="H264" s="86">
        <v>13.8</v>
      </c>
      <c r="I264" s="86">
        <v>8.4</v>
      </c>
      <c r="J264" s="86">
        <v>25.2</v>
      </c>
      <c r="K264" s="86">
        <v>0.6</v>
      </c>
      <c r="L264" s="86">
        <v>0</v>
      </c>
      <c r="M264" s="86">
        <v>6.0000000000000001E-3</v>
      </c>
      <c r="N264" s="86">
        <v>1.7999999999999999E-2</v>
      </c>
      <c r="O264" s="86">
        <v>2.4E-2</v>
      </c>
      <c r="P264" s="86">
        <v>6</v>
      </c>
      <c r="Q264" s="116">
        <v>511</v>
      </c>
    </row>
    <row r="265" spans="1:17" ht="15.75">
      <c r="A265" s="340"/>
      <c r="B265" s="87" t="s">
        <v>111</v>
      </c>
      <c r="C265" s="86">
        <v>180</v>
      </c>
      <c r="D265" s="86">
        <v>1.59</v>
      </c>
      <c r="E265" s="86">
        <v>3.64</v>
      </c>
      <c r="F265" s="86">
        <v>8.58</v>
      </c>
      <c r="G265" s="86">
        <v>73.599999999999994</v>
      </c>
      <c r="H265" s="86">
        <v>14.2</v>
      </c>
      <c r="I265" s="86">
        <v>7.52</v>
      </c>
      <c r="J265" s="86">
        <v>21.09</v>
      </c>
      <c r="K265" s="86">
        <v>0.42</v>
      </c>
      <c r="L265" s="86">
        <v>38.25</v>
      </c>
      <c r="M265" s="86">
        <v>0</v>
      </c>
      <c r="N265" s="86">
        <v>3.5999999999999997E-2</v>
      </c>
      <c r="O265" s="86">
        <v>0.01</v>
      </c>
      <c r="P265" s="86">
        <v>0.36</v>
      </c>
      <c r="Q265" s="116">
        <v>94</v>
      </c>
    </row>
    <row r="266" spans="1:17" ht="15.75">
      <c r="A266" s="340"/>
      <c r="B266" s="85" t="s">
        <v>137</v>
      </c>
      <c r="C266" s="86">
        <v>200</v>
      </c>
      <c r="D266" s="86">
        <v>9.6</v>
      </c>
      <c r="E266" s="86">
        <v>6.2</v>
      </c>
      <c r="F266" s="86">
        <v>18.3</v>
      </c>
      <c r="G266" s="86">
        <v>167.7</v>
      </c>
      <c r="H266" s="86">
        <v>45.9</v>
      </c>
      <c r="I266" s="86">
        <v>41</v>
      </c>
      <c r="J266" s="86">
        <v>127.1</v>
      </c>
      <c r="K266" s="86">
        <v>1.7</v>
      </c>
      <c r="L266" s="86">
        <v>603.1</v>
      </c>
      <c r="M266" s="86">
        <v>17.8</v>
      </c>
      <c r="N266" s="86">
        <v>0.11</v>
      </c>
      <c r="O266" s="86">
        <v>0.12</v>
      </c>
      <c r="P266" s="86">
        <v>8.15</v>
      </c>
      <c r="Q266" s="112">
        <v>319</v>
      </c>
    </row>
    <row r="267" spans="1:17" ht="15.75">
      <c r="A267" s="340"/>
      <c r="B267" s="85" t="s">
        <v>377</v>
      </c>
      <c r="C267" s="86">
        <v>180</v>
      </c>
      <c r="D267" s="86">
        <v>0.14000000000000001</v>
      </c>
      <c r="E267" s="86">
        <v>0.14000000000000001</v>
      </c>
      <c r="F267" s="86">
        <v>21.5</v>
      </c>
      <c r="G267" s="86">
        <v>87.8</v>
      </c>
      <c r="H267" s="86">
        <v>13.03</v>
      </c>
      <c r="I267" s="86">
        <v>3.24</v>
      </c>
      <c r="J267" s="86">
        <v>3.96</v>
      </c>
      <c r="K267" s="86">
        <v>0.84</v>
      </c>
      <c r="L267" s="86">
        <v>100.6</v>
      </c>
      <c r="M267" s="86">
        <v>0</v>
      </c>
      <c r="N267" s="86">
        <v>8.9999999999999993E-3</v>
      </c>
      <c r="O267" s="86">
        <v>7.0000000000000001E-3</v>
      </c>
      <c r="P267" s="86">
        <v>1.55</v>
      </c>
      <c r="Q267" s="116">
        <v>390</v>
      </c>
    </row>
    <row r="268" spans="1:17" ht="15.75">
      <c r="A268" s="340"/>
      <c r="B268" s="85" t="s">
        <v>30</v>
      </c>
      <c r="C268" s="86">
        <v>40</v>
      </c>
      <c r="D268" s="86">
        <v>2.64</v>
      </c>
      <c r="E268" s="86">
        <v>0.35</v>
      </c>
      <c r="F268" s="86">
        <v>16.899999999999999</v>
      </c>
      <c r="G268" s="86">
        <v>81.5</v>
      </c>
      <c r="H268" s="86">
        <v>7.6</v>
      </c>
      <c r="I268" s="86">
        <v>7.2</v>
      </c>
      <c r="J268" s="86">
        <v>34.799999999999997</v>
      </c>
      <c r="K268" s="86">
        <v>1.6</v>
      </c>
      <c r="L268" s="86">
        <v>54.4</v>
      </c>
      <c r="M268" s="86">
        <v>0</v>
      </c>
      <c r="N268" s="86">
        <v>7.1999999999999995E-2</v>
      </c>
      <c r="O268" s="86">
        <v>3.2000000000000001E-2</v>
      </c>
      <c r="P268" s="86">
        <v>0</v>
      </c>
      <c r="Q268" s="116">
        <v>509</v>
      </c>
    </row>
    <row r="269" spans="1:17" ht="15.75">
      <c r="A269" s="342" t="s">
        <v>199</v>
      </c>
      <c r="B269" s="343"/>
      <c r="C269" s="112">
        <f>C264+C265+C266+C267+C268</f>
        <v>660</v>
      </c>
      <c r="D269" s="112">
        <f>D264+D265+D266+D267+D268</f>
        <v>14.450000000000001</v>
      </c>
      <c r="E269" s="174">
        <f t="shared" ref="E269:P269" si="66">E264+E265+E266+E267+E268</f>
        <v>10.39</v>
      </c>
      <c r="F269" s="174">
        <f t="shared" si="66"/>
        <v>66.78</v>
      </c>
      <c r="G269" s="174">
        <f t="shared" si="66"/>
        <v>419.59999999999997</v>
      </c>
      <c r="H269" s="174">
        <f t="shared" si="66"/>
        <v>94.53</v>
      </c>
      <c r="I269" s="174">
        <f t="shared" si="66"/>
        <v>67.36</v>
      </c>
      <c r="J269" s="174">
        <f t="shared" si="66"/>
        <v>212.14999999999998</v>
      </c>
      <c r="K269" s="174">
        <f t="shared" si="66"/>
        <v>5.16</v>
      </c>
      <c r="L269" s="174">
        <f t="shared" si="66"/>
        <v>796.35</v>
      </c>
      <c r="M269" s="174">
        <f t="shared" si="66"/>
        <v>17.806000000000001</v>
      </c>
      <c r="N269" s="174">
        <f t="shared" si="66"/>
        <v>0.245</v>
      </c>
      <c r="O269" s="174">
        <f t="shared" si="66"/>
        <v>0.193</v>
      </c>
      <c r="P269" s="174">
        <f t="shared" si="66"/>
        <v>16.060000000000002</v>
      </c>
      <c r="Q269" s="112"/>
    </row>
    <row r="270" spans="1:17" ht="25.5">
      <c r="A270" s="339" t="s">
        <v>200</v>
      </c>
      <c r="B270" s="87" t="s">
        <v>374</v>
      </c>
      <c r="C270" s="86">
        <v>100</v>
      </c>
      <c r="D270" s="86">
        <v>6.06</v>
      </c>
      <c r="E270" s="86">
        <v>16.88</v>
      </c>
      <c r="F270" s="86">
        <v>25.66</v>
      </c>
      <c r="G270" s="86">
        <v>278.7</v>
      </c>
      <c r="H270" s="86">
        <v>65</v>
      </c>
      <c r="I270" s="86">
        <v>18.8</v>
      </c>
      <c r="J270" s="86">
        <v>101.5</v>
      </c>
      <c r="K270" s="86">
        <v>1.18</v>
      </c>
      <c r="L270" s="86">
        <v>130.1</v>
      </c>
      <c r="M270" s="86">
        <v>132</v>
      </c>
      <c r="N270" s="86">
        <v>0.09</v>
      </c>
      <c r="O270" s="86">
        <v>0.16</v>
      </c>
      <c r="P270" s="86">
        <v>0.18</v>
      </c>
      <c r="Q270" s="116">
        <v>427</v>
      </c>
    </row>
    <row r="271" spans="1:17" ht="15.75">
      <c r="A271" s="340"/>
      <c r="B271" s="85" t="s">
        <v>379</v>
      </c>
      <c r="C271" s="86">
        <v>180</v>
      </c>
      <c r="D271" s="86">
        <v>5.49</v>
      </c>
      <c r="E271" s="86">
        <v>4.8899999999999997</v>
      </c>
      <c r="F271" s="86">
        <v>9.09</v>
      </c>
      <c r="G271" s="86">
        <v>102</v>
      </c>
      <c r="H271" s="86">
        <v>227.5</v>
      </c>
      <c r="I271" s="152">
        <v>26.5</v>
      </c>
      <c r="J271" s="152">
        <v>170.6</v>
      </c>
      <c r="K271" s="152">
        <v>0.19</v>
      </c>
      <c r="L271" s="152">
        <v>276.8</v>
      </c>
      <c r="M271" s="152">
        <v>38.4</v>
      </c>
      <c r="N271" s="152">
        <v>7.0000000000000007E-2</v>
      </c>
      <c r="O271" s="152">
        <v>0.28000000000000003</v>
      </c>
      <c r="P271" s="152">
        <v>2.46</v>
      </c>
      <c r="Q271" s="132">
        <v>419</v>
      </c>
    </row>
    <row r="272" spans="1:17" ht="15.75">
      <c r="A272" s="342" t="s">
        <v>201</v>
      </c>
      <c r="B272" s="343"/>
      <c r="C272" s="112">
        <f>C270+C271</f>
        <v>280</v>
      </c>
      <c r="D272" s="112">
        <f>D270+D271</f>
        <v>11.55</v>
      </c>
      <c r="E272" s="174">
        <f t="shared" ref="E272:P272" si="67">E270+E271</f>
        <v>21.77</v>
      </c>
      <c r="F272" s="174">
        <f t="shared" si="67"/>
        <v>34.75</v>
      </c>
      <c r="G272" s="174">
        <f t="shared" si="67"/>
        <v>380.7</v>
      </c>
      <c r="H272" s="174">
        <f t="shared" si="67"/>
        <v>292.5</v>
      </c>
      <c r="I272" s="174">
        <f t="shared" si="67"/>
        <v>45.3</v>
      </c>
      <c r="J272" s="174">
        <f t="shared" si="67"/>
        <v>272.10000000000002</v>
      </c>
      <c r="K272" s="174">
        <f t="shared" si="67"/>
        <v>1.3699999999999999</v>
      </c>
      <c r="L272" s="174">
        <f t="shared" si="67"/>
        <v>406.9</v>
      </c>
      <c r="M272" s="174">
        <f t="shared" si="67"/>
        <v>170.4</v>
      </c>
      <c r="N272" s="174">
        <f t="shared" si="67"/>
        <v>0.16</v>
      </c>
      <c r="O272" s="174">
        <f t="shared" si="67"/>
        <v>0.44000000000000006</v>
      </c>
      <c r="P272" s="174">
        <f t="shared" si="67"/>
        <v>2.64</v>
      </c>
      <c r="Q272" s="112"/>
    </row>
    <row r="273" spans="1:17" ht="26.25">
      <c r="A273" s="357" t="s">
        <v>355</v>
      </c>
      <c r="B273" s="357"/>
      <c r="C273" s="144">
        <f>C261+C263+C269+C272</f>
        <v>1447</v>
      </c>
      <c r="D273" s="179">
        <f>D261+D263+D269+D272</f>
        <v>41.620000000000005</v>
      </c>
      <c r="E273" s="179">
        <f t="shared" ref="E273:P273" si="68">E261+E263+E269+E272</f>
        <v>51.17</v>
      </c>
      <c r="F273" s="144">
        <f t="shared" si="68"/>
        <v>183.51999999999998</v>
      </c>
      <c r="G273" s="144">
        <f t="shared" si="68"/>
        <v>1361.5</v>
      </c>
      <c r="H273" s="144">
        <f t="shared" si="68"/>
        <v>621.63</v>
      </c>
      <c r="I273" s="144">
        <f t="shared" si="68"/>
        <v>175.65999999999997</v>
      </c>
      <c r="J273" s="144">
        <f t="shared" si="68"/>
        <v>733.61</v>
      </c>
      <c r="K273" s="144">
        <f t="shared" si="68"/>
        <v>11.04</v>
      </c>
      <c r="L273" s="144">
        <f t="shared" si="68"/>
        <v>1452.35</v>
      </c>
      <c r="M273" s="144">
        <f t="shared" si="68"/>
        <v>314.61599999999999</v>
      </c>
      <c r="N273" s="144">
        <f t="shared" si="68"/>
        <v>0.59199999999999997</v>
      </c>
      <c r="O273" s="144">
        <f t="shared" si="68"/>
        <v>0.91300000000000003</v>
      </c>
      <c r="P273" s="144">
        <f t="shared" si="68"/>
        <v>30.246000000000002</v>
      </c>
      <c r="Q273" s="112"/>
    </row>
    <row r="274" spans="1:17" ht="26.25">
      <c r="A274" s="118"/>
      <c r="B274" s="118"/>
      <c r="C274" s="119"/>
      <c r="D274" s="119"/>
      <c r="E274" s="119"/>
      <c r="F274" s="119"/>
      <c r="G274" s="119"/>
      <c r="H274" s="119"/>
      <c r="I274" s="122"/>
      <c r="J274" s="122"/>
      <c r="K274" s="122"/>
      <c r="L274" s="122"/>
      <c r="M274" s="122"/>
      <c r="N274" s="122"/>
      <c r="O274" s="122"/>
      <c r="P274" s="122"/>
      <c r="Q274" s="122"/>
    </row>
    <row r="275" spans="1:17" ht="26.25">
      <c r="A275" s="118"/>
      <c r="B275" s="118"/>
      <c r="C275" s="119"/>
      <c r="D275" s="119"/>
      <c r="E275" s="119"/>
      <c r="F275" s="119"/>
      <c r="G275" s="119"/>
      <c r="H275" s="119"/>
      <c r="I275" s="122"/>
      <c r="J275" s="122"/>
      <c r="K275" s="122"/>
      <c r="L275" s="122"/>
      <c r="M275" s="122"/>
      <c r="N275" s="122"/>
      <c r="O275" s="122"/>
      <c r="P275" s="122"/>
      <c r="Q275" s="122"/>
    </row>
    <row r="276" spans="1:17" ht="26.25">
      <c r="A276" s="118"/>
      <c r="B276" s="118"/>
      <c r="C276" s="119"/>
      <c r="D276" s="119"/>
      <c r="E276" s="119"/>
      <c r="F276" s="119"/>
      <c r="G276" s="119"/>
      <c r="H276" s="119"/>
      <c r="I276" s="122"/>
      <c r="J276" s="122"/>
      <c r="K276" s="122"/>
      <c r="L276" s="122"/>
      <c r="M276" s="122"/>
      <c r="N276" s="122"/>
      <c r="O276" s="122"/>
      <c r="P276" s="122"/>
      <c r="Q276" s="122"/>
    </row>
    <row r="277" spans="1:17" ht="26.25">
      <c r="A277" s="118"/>
      <c r="B277" s="118"/>
      <c r="C277" s="119"/>
      <c r="D277" s="119"/>
      <c r="E277" s="119"/>
      <c r="F277" s="119"/>
      <c r="G277" s="119"/>
      <c r="H277" s="119"/>
      <c r="I277" s="122"/>
      <c r="J277" s="122"/>
      <c r="K277" s="122"/>
      <c r="L277" s="122"/>
      <c r="M277" s="122"/>
      <c r="N277" s="122"/>
      <c r="O277" s="122"/>
      <c r="P277" s="122"/>
      <c r="Q277" s="122"/>
    </row>
    <row r="278" spans="1:17" ht="49.5" customHeight="1">
      <c r="A278" s="118"/>
      <c r="B278" s="118"/>
      <c r="C278" s="119"/>
      <c r="D278" s="119"/>
      <c r="E278" s="119"/>
      <c r="F278" s="119"/>
      <c r="G278" s="119"/>
      <c r="H278" s="119"/>
      <c r="I278" s="122"/>
      <c r="J278" s="122"/>
      <c r="K278" s="122"/>
      <c r="L278" s="122"/>
      <c r="M278" s="122"/>
      <c r="N278" s="122"/>
      <c r="O278" s="122"/>
      <c r="P278" s="122"/>
      <c r="Q278" s="122"/>
    </row>
    <row r="279" spans="1:17" ht="23.25">
      <c r="A279" s="351" t="s">
        <v>225</v>
      </c>
      <c r="B279" s="351"/>
      <c r="C279" s="351"/>
      <c r="D279" s="351"/>
      <c r="E279" s="351"/>
      <c r="F279" s="351"/>
      <c r="G279" s="351"/>
      <c r="H279" s="351"/>
      <c r="I279" s="351"/>
      <c r="J279" s="351"/>
      <c r="K279" s="351"/>
      <c r="L279" s="351"/>
      <c r="M279" s="351"/>
      <c r="N279" s="351"/>
      <c r="O279" s="351"/>
      <c r="P279" s="351"/>
      <c r="Q279" s="351"/>
    </row>
    <row r="280" spans="1:17">
      <c r="A280" s="349" t="s">
        <v>187</v>
      </c>
      <c r="B280" s="349" t="s">
        <v>51</v>
      </c>
      <c r="C280" s="349" t="s">
        <v>188</v>
      </c>
      <c r="D280" s="349" t="s">
        <v>189</v>
      </c>
      <c r="E280" s="350"/>
      <c r="F280" s="350"/>
      <c r="G280" s="349" t="s">
        <v>339</v>
      </c>
      <c r="H280" s="349" t="s">
        <v>340</v>
      </c>
      <c r="I280" s="349" t="s">
        <v>341</v>
      </c>
      <c r="J280" s="350" t="s">
        <v>342</v>
      </c>
      <c r="K280" s="350" t="s">
        <v>343</v>
      </c>
      <c r="L280" s="350" t="s">
        <v>344</v>
      </c>
      <c r="M280" s="350" t="s">
        <v>345</v>
      </c>
      <c r="N280" s="350" t="s">
        <v>346</v>
      </c>
      <c r="O280" s="350" t="s">
        <v>347</v>
      </c>
      <c r="P280" s="350" t="s">
        <v>348</v>
      </c>
      <c r="Q280" s="349" t="s">
        <v>349</v>
      </c>
    </row>
    <row r="281" spans="1:17">
      <c r="A281" s="349"/>
      <c r="B281" s="350"/>
      <c r="C281" s="350"/>
      <c r="D281" s="175" t="s">
        <v>190</v>
      </c>
      <c r="E281" s="175" t="s">
        <v>191</v>
      </c>
      <c r="F281" s="175" t="s">
        <v>192</v>
      </c>
      <c r="G281" s="350"/>
      <c r="H281" s="350"/>
      <c r="I281" s="350"/>
      <c r="J281" s="350"/>
      <c r="K281" s="350"/>
      <c r="L281" s="350"/>
      <c r="M281" s="350"/>
      <c r="N281" s="350"/>
      <c r="O281" s="350"/>
      <c r="P281" s="350"/>
      <c r="Q281" s="349"/>
    </row>
    <row r="282" spans="1:17" ht="15.75">
      <c r="A282" s="339" t="s">
        <v>194</v>
      </c>
      <c r="B282" s="88" t="s">
        <v>56</v>
      </c>
      <c r="C282" s="86">
        <v>180</v>
      </c>
      <c r="D282" s="86">
        <v>3.76</v>
      </c>
      <c r="E282" s="86">
        <v>3.6</v>
      </c>
      <c r="F282" s="86">
        <v>28.4</v>
      </c>
      <c r="G282" s="86">
        <v>161.1</v>
      </c>
      <c r="H282" s="86">
        <v>31.9</v>
      </c>
      <c r="I282" s="152">
        <v>18.7</v>
      </c>
      <c r="J282" s="152">
        <v>129.30000000000001</v>
      </c>
      <c r="K282" s="152">
        <v>0.7</v>
      </c>
      <c r="L282" s="152">
        <v>77.8</v>
      </c>
      <c r="M282" s="152">
        <v>17.100000000000001</v>
      </c>
      <c r="N282" s="152">
        <v>7.0000000000000007E-2</v>
      </c>
      <c r="O282" s="152">
        <v>2.5000000000000001E-2</v>
      </c>
      <c r="P282" s="152">
        <v>0</v>
      </c>
      <c r="Q282" s="132">
        <v>182</v>
      </c>
    </row>
    <row r="283" spans="1:17" ht="25.5">
      <c r="A283" s="340"/>
      <c r="B283" s="89" t="s">
        <v>57</v>
      </c>
      <c r="C283" s="86">
        <v>180</v>
      </c>
      <c r="D283" s="155">
        <v>3.1</v>
      </c>
      <c r="E283" s="155">
        <v>3.2</v>
      </c>
      <c r="F283" s="155">
        <v>13.2</v>
      </c>
      <c r="G283" s="155">
        <v>95</v>
      </c>
      <c r="H283" s="86">
        <v>113.2</v>
      </c>
      <c r="I283" s="86">
        <v>12.6</v>
      </c>
      <c r="J283" s="86">
        <v>81</v>
      </c>
      <c r="K283" s="86">
        <v>0.12</v>
      </c>
      <c r="L283" s="86">
        <v>113.2</v>
      </c>
      <c r="M283" s="86">
        <v>18</v>
      </c>
      <c r="N283" s="86">
        <v>0.04</v>
      </c>
      <c r="O283" s="86">
        <v>0.14000000000000001</v>
      </c>
      <c r="P283" s="86">
        <v>1.17</v>
      </c>
      <c r="Q283" s="116">
        <v>414</v>
      </c>
    </row>
    <row r="284" spans="1:17" ht="15.75">
      <c r="A284" s="340"/>
      <c r="B284" s="88" t="s">
        <v>64</v>
      </c>
      <c r="C284" s="90" t="s">
        <v>66</v>
      </c>
      <c r="D284" s="86">
        <v>4.45</v>
      </c>
      <c r="E284" s="86">
        <v>5.63</v>
      </c>
      <c r="F284" s="86">
        <v>20</v>
      </c>
      <c r="G284" s="86">
        <v>148.4</v>
      </c>
      <c r="H284" s="86">
        <v>94.9</v>
      </c>
      <c r="I284" s="86">
        <v>12.3</v>
      </c>
      <c r="J284" s="86">
        <v>74.2</v>
      </c>
      <c r="K284" s="86">
        <v>0.64</v>
      </c>
      <c r="L284" s="86">
        <v>45.2</v>
      </c>
      <c r="M284" s="86">
        <v>39</v>
      </c>
      <c r="N284" s="86">
        <v>4.5999999999999999E-2</v>
      </c>
      <c r="O284" s="86">
        <v>0.05</v>
      </c>
      <c r="P284" s="86">
        <v>7.2999999999999995E-2</v>
      </c>
      <c r="Q284" s="116">
        <v>3</v>
      </c>
    </row>
    <row r="285" spans="1:17" ht="15.75">
      <c r="A285" s="342" t="s">
        <v>195</v>
      </c>
      <c r="B285" s="343"/>
      <c r="C285" s="112">
        <v>410</v>
      </c>
      <c r="D285" s="112">
        <f>D282+D283+D284</f>
        <v>11.309999999999999</v>
      </c>
      <c r="E285" s="174">
        <f t="shared" ref="E285:P285" si="69">E282+E283+E284</f>
        <v>12.43</v>
      </c>
      <c r="F285" s="174">
        <f t="shared" si="69"/>
        <v>61.599999999999994</v>
      </c>
      <c r="G285" s="174">
        <f t="shared" si="69"/>
        <v>404.5</v>
      </c>
      <c r="H285" s="174">
        <f t="shared" si="69"/>
        <v>240</v>
      </c>
      <c r="I285" s="174">
        <f t="shared" si="69"/>
        <v>43.599999999999994</v>
      </c>
      <c r="J285" s="174">
        <f t="shared" si="69"/>
        <v>284.5</v>
      </c>
      <c r="K285" s="174">
        <f t="shared" si="69"/>
        <v>1.46</v>
      </c>
      <c r="L285" s="174">
        <f t="shared" si="69"/>
        <v>236.2</v>
      </c>
      <c r="M285" s="174">
        <f t="shared" si="69"/>
        <v>74.099999999999994</v>
      </c>
      <c r="N285" s="174">
        <f t="shared" si="69"/>
        <v>0.15600000000000003</v>
      </c>
      <c r="O285" s="174">
        <f t="shared" si="69"/>
        <v>0.21500000000000002</v>
      </c>
      <c r="P285" s="174">
        <f t="shared" si="69"/>
        <v>1.2429999999999999</v>
      </c>
      <c r="Q285" s="112"/>
    </row>
    <row r="286" spans="1:17" ht="15.75">
      <c r="A286" s="114" t="s">
        <v>196</v>
      </c>
      <c r="B286" s="88" t="s">
        <v>25</v>
      </c>
      <c r="C286" s="86">
        <v>180</v>
      </c>
      <c r="D286" s="86">
        <v>0.9</v>
      </c>
      <c r="E286" s="86">
        <v>0</v>
      </c>
      <c r="F286" s="86">
        <v>18.100000000000001</v>
      </c>
      <c r="G286" s="86">
        <v>76</v>
      </c>
      <c r="H286" s="86">
        <v>12.6</v>
      </c>
      <c r="I286" s="86">
        <v>7.2</v>
      </c>
      <c r="J286" s="86">
        <v>12.6</v>
      </c>
      <c r="K286" s="86">
        <v>2.52</v>
      </c>
      <c r="L286" s="86">
        <v>0</v>
      </c>
      <c r="M286" s="86">
        <v>0</v>
      </c>
      <c r="N286" s="86">
        <v>2.3E-2</v>
      </c>
      <c r="O286" s="86">
        <v>2.3E-2</v>
      </c>
      <c r="P286" s="86">
        <v>3.6</v>
      </c>
      <c r="Q286" s="164">
        <v>418</v>
      </c>
    </row>
    <row r="287" spans="1:17" ht="15.75">
      <c r="A287" s="342" t="s">
        <v>197</v>
      </c>
      <c r="B287" s="343"/>
      <c r="C287" s="112">
        <f t="shared" ref="C287" si="70">C286</f>
        <v>180</v>
      </c>
      <c r="D287" s="112">
        <f>D286</f>
        <v>0.9</v>
      </c>
      <c r="E287" s="116">
        <f t="shared" ref="E287:P287" si="71">E286</f>
        <v>0</v>
      </c>
      <c r="F287" s="116">
        <f t="shared" si="71"/>
        <v>18.100000000000001</v>
      </c>
      <c r="G287" s="116">
        <f t="shared" si="71"/>
        <v>76</v>
      </c>
      <c r="H287" s="116">
        <f t="shared" si="71"/>
        <v>12.6</v>
      </c>
      <c r="I287" s="116">
        <f t="shared" si="71"/>
        <v>7.2</v>
      </c>
      <c r="J287" s="116">
        <f t="shared" si="71"/>
        <v>12.6</v>
      </c>
      <c r="K287" s="116">
        <f t="shared" si="71"/>
        <v>2.52</v>
      </c>
      <c r="L287" s="116">
        <f t="shared" si="71"/>
        <v>0</v>
      </c>
      <c r="M287" s="116">
        <f t="shared" si="71"/>
        <v>0</v>
      </c>
      <c r="N287" s="116">
        <f t="shared" si="71"/>
        <v>2.3E-2</v>
      </c>
      <c r="O287" s="116">
        <f t="shared" si="71"/>
        <v>2.3E-2</v>
      </c>
      <c r="P287" s="116">
        <f t="shared" si="71"/>
        <v>3.6</v>
      </c>
      <c r="Q287" s="112"/>
    </row>
    <row r="288" spans="1:17" ht="25.5">
      <c r="A288" s="339" t="s">
        <v>198</v>
      </c>
      <c r="B288" s="89" t="s">
        <v>70</v>
      </c>
      <c r="C288" s="86">
        <v>60</v>
      </c>
      <c r="D288" s="86">
        <v>0.48</v>
      </c>
      <c r="E288" s="86">
        <v>0.06</v>
      </c>
      <c r="F288" s="86">
        <v>1.5</v>
      </c>
      <c r="G288" s="86">
        <v>9</v>
      </c>
      <c r="H288" s="86">
        <v>13.8</v>
      </c>
      <c r="I288" s="86">
        <v>8.4</v>
      </c>
      <c r="J288" s="86">
        <v>25.2</v>
      </c>
      <c r="K288" s="86">
        <v>0.6</v>
      </c>
      <c r="L288" s="86">
        <v>0</v>
      </c>
      <c r="M288" s="86">
        <v>6.0000000000000001E-3</v>
      </c>
      <c r="N288" s="86">
        <v>1.7999999999999999E-2</v>
      </c>
      <c r="O288" s="86">
        <v>2.4E-2</v>
      </c>
      <c r="P288" s="86">
        <v>6</v>
      </c>
      <c r="Q288" s="116">
        <v>511</v>
      </c>
    </row>
    <row r="289" spans="1:17" ht="15.75">
      <c r="A289" s="340"/>
      <c r="B289" s="89" t="s">
        <v>372</v>
      </c>
      <c r="C289" s="86">
        <v>180</v>
      </c>
      <c r="D289" s="86">
        <v>5.22</v>
      </c>
      <c r="E289" s="86">
        <v>7.2</v>
      </c>
      <c r="F289" s="86">
        <v>12.6</v>
      </c>
      <c r="G289" s="86">
        <v>134</v>
      </c>
      <c r="H289" s="86">
        <v>16.600000000000001</v>
      </c>
      <c r="I289" s="86">
        <v>18</v>
      </c>
      <c r="J289" s="86">
        <v>45</v>
      </c>
      <c r="K289" s="86">
        <v>0.63</v>
      </c>
      <c r="L289" s="86">
        <v>337.3</v>
      </c>
      <c r="M289" s="86">
        <v>0</v>
      </c>
      <c r="N289" s="86">
        <v>6.8000000000000005E-2</v>
      </c>
      <c r="O289" s="86">
        <v>4.1000000000000002E-2</v>
      </c>
      <c r="P289" s="86">
        <v>5.94</v>
      </c>
      <c r="Q289" s="112">
        <v>86</v>
      </c>
    </row>
    <row r="290" spans="1:17" ht="15.75">
      <c r="A290" s="340"/>
      <c r="B290" s="167" t="s">
        <v>356</v>
      </c>
      <c r="C290" s="86">
        <v>80</v>
      </c>
      <c r="D290" s="86">
        <v>8.6</v>
      </c>
      <c r="E290" s="86">
        <v>16.899999999999999</v>
      </c>
      <c r="F290" s="86">
        <v>23.5</v>
      </c>
      <c r="G290" s="86">
        <v>280.5</v>
      </c>
      <c r="H290" s="86">
        <v>34.5</v>
      </c>
      <c r="I290" s="86">
        <v>21.7</v>
      </c>
      <c r="J290" s="86">
        <v>105</v>
      </c>
      <c r="K290" s="86">
        <v>1.31</v>
      </c>
      <c r="L290" s="86">
        <v>155.19999999999999</v>
      </c>
      <c r="M290" s="86">
        <v>23</v>
      </c>
      <c r="N290" s="86">
        <v>0.36</v>
      </c>
      <c r="O290" s="86">
        <v>0.11</v>
      </c>
      <c r="P290" s="86">
        <v>0.12</v>
      </c>
      <c r="Q290" s="112">
        <v>299</v>
      </c>
    </row>
    <row r="291" spans="1:17" ht="15.75">
      <c r="A291" s="340"/>
      <c r="B291" s="88" t="s">
        <v>140</v>
      </c>
      <c r="C291" s="86">
        <v>130</v>
      </c>
      <c r="D291" s="86">
        <v>1.82</v>
      </c>
      <c r="E291" s="86">
        <v>0.9</v>
      </c>
      <c r="F291" s="86">
        <v>6.37</v>
      </c>
      <c r="G291" s="86">
        <v>40.799999999999997</v>
      </c>
      <c r="H291" s="86">
        <v>73.599999999999994</v>
      </c>
      <c r="I291" s="86">
        <v>27.56</v>
      </c>
      <c r="J291" s="86">
        <v>55.7</v>
      </c>
      <c r="K291" s="86">
        <v>1.05</v>
      </c>
      <c r="L291" s="86">
        <v>426.9</v>
      </c>
      <c r="M291" s="86">
        <v>0</v>
      </c>
      <c r="N291" s="86">
        <v>0.04</v>
      </c>
      <c r="O291" s="86">
        <v>0.05</v>
      </c>
      <c r="P291" s="86">
        <v>21.65</v>
      </c>
      <c r="Q291" s="112">
        <v>143</v>
      </c>
    </row>
    <row r="292" spans="1:17" ht="15.75">
      <c r="A292" s="340"/>
      <c r="B292" s="88" t="s">
        <v>82</v>
      </c>
      <c r="C292" s="86">
        <v>180</v>
      </c>
      <c r="D292" s="86">
        <v>0.39</v>
      </c>
      <c r="E292" s="86">
        <v>1.7999999999999999E-2</v>
      </c>
      <c r="F292" s="86">
        <v>24.9</v>
      </c>
      <c r="G292" s="86">
        <v>101.6</v>
      </c>
      <c r="H292" s="86">
        <v>28.5</v>
      </c>
      <c r="I292" s="86">
        <v>5.4</v>
      </c>
      <c r="J292" s="86">
        <v>13.8</v>
      </c>
      <c r="K292" s="86">
        <v>1.1100000000000001</v>
      </c>
      <c r="L292" s="86">
        <v>153.30000000000001</v>
      </c>
      <c r="M292" s="86">
        <v>0</v>
      </c>
      <c r="N292" s="86">
        <v>1.8E-3</v>
      </c>
      <c r="O292" s="86">
        <v>5.4000000000000003E-3</v>
      </c>
      <c r="P292" s="86">
        <v>0.36</v>
      </c>
      <c r="Q292" s="116">
        <v>394</v>
      </c>
    </row>
    <row r="293" spans="1:17" ht="15.75">
      <c r="A293" s="341"/>
      <c r="B293" s="88" t="s">
        <v>30</v>
      </c>
      <c r="C293" s="86">
        <v>40</v>
      </c>
      <c r="D293" s="86">
        <v>2.64</v>
      </c>
      <c r="E293" s="86">
        <v>0.35</v>
      </c>
      <c r="F293" s="86">
        <v>16.899999999999999</v>
      </c>
      <c r="G293" s="86">
        <v>81.5</v>
      </c>
      <c r="H293" s="86">
        <v>7.6</v>
      </c>
      <c r="I293" s="86">
        <v>7.2</v>
      </c>
      <c r="J293" s="86">
        <v>34.799999999999997</v>
      </c>
      <c r="K293" s="86">
        <v>1.6</v>
      </c>
      <c r="L293" s="86">
        <v>54.4</v>
      </c>
      <c r="M293" s="86">
        <v>0</v>
      </c>
      <c r="N293" s="86">
        <v>7.1999999999999995E-2</v>
      </c>
      <c r="O293" s="86">
        <v>3.2000000000000001E-2</v>
      </c>
      <c r="P293" s="86">
        <v>0</v>
      </c>
      <c r="Q293" s="116">
        <v>509</v>
      </c>
    </row>
    <row r="294" spans="1:17" ht="15.75">
      <c r="A294" s="342" t="s">
        <v>199</v>
      </c>
      <c r="B294" s="343"/>
      <c r="C294" s="112">
        <f>C288+C289+C290+C291+C292+C293</f>
        <v>670</v>
      </c>
      <c r="D294" s="112">
        <f>D288+D289+D290+D291+D292+D293</f>
        <v>19.149999999999999</v>
      </c>
      <c r="E294" s="174">
        <f t="shared" ref="E294:P294" si="72">E288+E289+E290+E291+E292+E293</f>
        <v>25.427999999999997</v>
      </c>
      <c r="F294" s="174">
        <f t="shared" si="72"/>
        <v>85.77000000000001</v>
      </c>
      <c r="G294" s="174">
        <f t="shared" si="72"/>
        <v>647.4</v>
      </c>
      <c r="H294" s="174">
        <f t="shared" si="72"/>
        <v>174.6</v>
      </c>
      <c r="I294" s="174">
        <f t="shared" si="72"/>
        <v>88.26</v>
      </c>
      <c r="J294" s="174">
        <f t="shared" si="72"/>
        <v>279.5</v>
      </c>
      <c r="K294" s="174">
        <f t="shared" si="72"/>
        <v>6.3000000000000007</v>
      </c>
      <c r="L294" s="174">
        <f t="shared" si="72"/>
        <v>1127.1000000000001</v>
      </c>
      <c r="M294" s="174">
        <f t="shared" si="72"/>
        <v>23.006</v>
      </c>
      <c r="N294" s="174">
        <f t="shared" si="72"/>
        <v>0.55979999999999996</v>
      </c>
      <c r="O294" s="174">
        <f t="shared" si="72"/>
        <v>0.26239999999999997</v>
      </c>
      <c r="P294" s="174">
        <f t="shared" si="72"/>
        <v>34.07</v>
      </c>
      <c r="Q294" s="174"/>
    </row>
    <row r="295" spans="1:17" ht="26.25" customHeight="1">
      <c r="A295" s="339" t="s">
        <v>200</v>
      </c>
      <c r="B295" s="89" t="s">
        <v>70</v>
      </c>
      <c r="C295" s="86">
        <v>60</v>
      </c>
      <c r="D295" s="86">
        <v>0.48</v>
      </c>
      <c r="E295" s="86">
        <v>0.06</v>
      </c>
      <c r="F295" s="86">
        <v>1.5</v>
      </c>
      <c r="G295" s="86">
        <v>9</v>
      </c>
      <c r="H295" s="86">
        <v>13.8</v>
      </c>
      <c r="I295" s="86">
        <v>8.4</v>
      </c>
      <c r="J295" s="86">
        <v>25.2</v>
      </c>
      <c r="K295" s="86">
        <v>0.6</v>
      </c>
      <c r="L295" s="86">
        <v>0</v>
      </c>
      <c r="M295" s="86">
        <v>6.0000000000000001E-3</v>
      </c>
      <c r="N295" s="86">
        <v>1.7999999999999999E-2</v>
      </c>
      <c r="O295" s="86">
        <v>2.4E-2</v>
      </c>
      <c r="P295" s="86">
        <v>6</v>
      </c>
      <c r="Q295" s="116">
        <v>511</v>
      </c>
    </row>
    <row r="296" spans="1:17" ht="15.75">
      <c r="A296" s="340"/>
      <c r="B296" s="89" t="s">
        <v>144</v>
      </c>
      <c r="C296" s="86">
        <v>50</v>
      </c>
      <c r="D296" s="86">
        <v>6.35</v>
      </c>
      <c r="E296" s="86">
        <v>5.75</v>
      </c>
      <c r="F296" s="86">
        <v>0.35</v>
      </c>
      <c r="G296" s="86">
        <v>78</v>
      </c>
      <c r="H296" s="86">
        <v>27.5</v>
      </c>
      <c r="I296" s="86">
        <v>6</v>
      </c>
      <c r="J296" s="86">
        <v>96</v>
      </c>
      <c r="K296" s="86">
        <v>1.25</v>
      </c>
      <c r="L296" s="86">
        <v>70</v>
      </c>
      <c r="M296" s="86">
        <v>125</v>
      </c>
      <c r="N296" s="86">
        <v>3.6999999999999998E-2</v>
      </c>
      <c r="O296" s="86">
        <v>0.22</v>
      </c>
      <c r="P296" s="86">
        <v>0</v>
      </c>
      <c r="Q296" s="116">
        <v>227</v>
      </c>
    </row>
    <row r="297" spans="1:17" ht="15.75">
      <c r="A297" s="340"/>
      <c r="B297" s="124" t="s">
        <v>60</v>
      </c>
      <c r="C297" s="86">
        <v>180</v>
      </c>
      <c r="D297" s="86">
        <v>0.12</v>
      </c>
      <c r="E297" s="86">
        <v>0.02</v>
      </c>
      <c r="F297" s="86">
        <v>10.199999999999999</v>
      </c>
      <c r="G297" s="86">
        <v>41</v>
      </c>
      <c r="H297" s="86">
        <v>12.8</v>
      </c>
      <c r="I297" s="86">
        <v>2.2000000000000002</v>
      </c>
      <c r="J297" s="86">
        <v>4</v>
      </c>
      <c r="K297" s="86">
        <v>0.32</v>
      </c>
      <c r="L297" s="86">
        <v>19.2</v>
      </c>
      <c r="M297" s="86">
        <v>0</v>
      </c>
      <c r="N297" s="86">
        <v>0</v>
      </c>
      <c r="O297" s="86">
        <v>0</v>
      </c>
      <c r="P297" s="86">
        <v>2.83</v>
      </c>
      <c r="Q297" s="116">
        <v>412</v>
      </c>
    </row>
    <row r="298" spans="1:17" ht="15.75">
      <c r="A298" s="340"/>
      <c r="B298" s="124" t="s">
        <v>30</v>
      </c>
      <c r="C298" s="86">
        <v>40</v>
      </c>
      <c r="D298" s="86">
        <v>2.64</v>
      </c>
      <c r="E298" s="86">
        <v>0.35</v>
      </c>
      <c r="F298" s="86">
        <v>16.899999999999999</v>
      </c>
      <c r="G298" s="86">
        <v>81.5</v>
      </c>
      <c r="H298" s="86">
        <v>7.6</v>
      </c>
      <c r="I298" s="86">
        <v>7.2</v>
      </c>
      <c r="J298" s="86">
        <v>34.799999999999997</v>
      </c>
      <c r="K298" s="86">
        <v>1.6</v>
      </c>
      <c r="L298" s="86">
        <v>54.4</v>
      </c>
      <c r="M298" s="86">
        <v>0</v>
      </c>
      <c r="N298" s="86">
        <v>7.1999999999999995E-2</v>
      </c>
      <c r="O298" s="86">
        <v>3.2000000000000001E-2</v>
      </c>
      <c r="P298" s="86">
        <v>0</v>
      </c>
      <c r="Q298" s="116">
        <v>509</v>
      </c>
    </row>
    <row r="299" spans="1:17" ht="15.75">
      <c r="A299" s="341"/>
      <c r="B299" s="124" t="s">
        <v>96</v>
      </c>
      <c r="C299" s="86">
        <v>30</v>
      </c>
      <c r="D299" s="86"/>
      <c r="E299" s="86"/>
      <c r="F299" s="86"/>
      <c r="G299" s="86"/>
      <c r="H299" s="86"/>
      <c r="I299" s="112"/>
      <c r="J299" s="112"/>
      <c r="K299" s="112"/>
      <c r="L299" s="112"/>
      <c r="M299" s="112"/>
      <c r="N299" s="112"/>
      <c r="O299" s="112"/>
      <c r="P299" s="112"/>
      <c r="Q299" s="112"/>
    </row>
    <row r="300" spans="1:17" ht="15.75">
      <c r="A300" s="342" t="s">
        <v>201</v>
      </c>
      <c r="B300" s="343"/>
      <c r="C300" s="112">
        <f>C295+C296+C297+C298+C299</f>
        <v>360</v>
      </c>
      <c r="D300" s="112">
        <f>D295+D296+D297+D298+D299</f>
        <v>9.59</v>
      </c>
      <c r="E300" s="174">
        <f t="shared" ref="E300:P300" si="73">E295+E296+E297+E298+E299</f>
        <v>6.1799999999999988</v>
      </c>
      <c r="F300" s="174">
        <f t="shared" si="73"/>
        <v>28.949999999999996</v>
      </c>
      <c r="G300" s="174">
        <f t="shared" si="73"/>
        <v>209.5</v>
      </c>
      <c r="H300" s="174">
        <f t="shared" si="73"/>
        <v>61.699999999999996</v>
      </c>
      <c r="I300" s="174">
        <f t="shared" si="73"/>
        <v>23.8</v>
      </c>
      <c r="J300" s="174">
        <f t="shared" si="73"/>
        <v>160</v>
      </c>
      <c r="K300" s="174">
        <f t="shared" si="73"/>
        <v>3.77</v>
      </c>
      <c r="L300" s="174">
        <f t="shared" si="73"/>
        <v>143.6</v>
      </c>
      <c r="M300" s="174">
        <f t="shared" si="73"/>
        <v>125.006</v>
      </c>
      <c r="N300" s="174">
        <f t="shared" si="73"/>
        <v>0.127</v>
      </c>
      <c r="O300" s="174">
        <f t="shared" si="73"/>
        <v>0.27600000000000002</v>
      </c>
      <c r="P300" s="174">
        <f t="shared" si="73"/>
        <v>8.83</v>
      </c>
      <c r="Q300" s="112"/>
    </row>
    <row r="301" spans="1:17" ht="26.25">
      <c r="A301" s="357" t="s">
        <v>226</v>
      </c>
      <c r="B301" s="357"/>
      <c r="C301" s="144">
        <f t="shared" ref="C301" si="74">C285+C287+C294+C300</f>
        <v>1620</v>
      </c>
      <c r="D301" s="144">
        <f>D285+D287+D294+D300</f>
        <v>40.950000000000003</v>
      </c>
      <c r="E301" s="179">
        <f t="shared" ref="E301:P301" si="75">E285+E287+E294+E300</f>
        <v>44.037999999999997</v>
      </c>
      <c r="F301" s="144">
        <f t="shared" si="75"/>
        <v>194.42</v>
      </c>
      <c r="G301" s="144">
        <f t="shared" si="75"/>
        <v>1337.4</v>
      </c>
      <c r="H301" s="144">
        <f t="shared" si="75"/>
        <v>488.9</v>
      </c>
      <c r="I301" s="144">
        <f t="shared" si="75"/>
        <v>162.86000000000001</v>
      </c>
      <c r="J301" s="144">
        <f t="shared" si="75"/>
        <v>736.6</v>
      </c>
      <c r="K301" s="144">
        <f t="shared" si="75"/>
        <v>14.05</v>
      </c>
      <c r="L301" s="144">
        <f t="shared" si="75"/>
        <v>1506.9</v>
      </c>
      <c r="M301" s="144">
        <f t="shared" si="75"/>
        <v>222.11199999999999</v>
      </c>
      <c r="N301" s="144">
        <f t="shared" si="75"/>
        <v>0.86580000000000001</v>
      </c>
      <c r="O301" s="144">
        <f t="shared" si="75"/>
        <v>0.77639999999999998</v>
      </c>
      <c r="P301" s="144">
        <f t="shared" si="75"/>
        <v>47.742999999999995</v>
      </c>
      <c r="Q301" s="112"/>
    </row>
    <row r="302" spans="1:17" ht="26.25">
      <c r="A302" s="118"/>
      <c r="B302" s="118"/>
      <c r="C302" s="119"/>
      <c r="D302" s="119"/>
      <c r="E302" s="119"/>
      <c r="F302" s="119"/>
      <c r="G302" s="119"/>
      <c r="H302" s="119"/>
      <c r="I302" s="122"/>
      <c r="J302" s="122"/>
      <c r="K302" s="122"/>
      <c r="L302" s="122"/>
      <c r="M302" s="122"/>
      <c r="N302" s="122"/>
      <c r="O302" s="122"/>
      <c r="P302" s="122"/>
      <c r="Q302" s="122"/>
    </row>
    <row r="303" spans="1:17" ht="26.25">
      <c r="A303" s="118"/>
      <c r="B303" s="118"/>
      <c r="C303" s="119"/>
      <c r="D303" s="119"/>
      <c r="E303" s="119"/>
      <c r="F303" s="119"/>
      <c r="G303" s="119"/>
      <c r="H303" s="119"/>
      <c r="I303" s="122"/>
      <c r="J303" s="122"/>
      <c r="K303" s="122"/>
      <c r="L303" s="122"/>
      <c r="M303" s="122"/>
      <c r="N303" s="122"/>
      <c r="O303" s="122"/>
      <c r="P303" s="122"/>
      <c r="Q303" s="122"/>
    </row>
    <row r="304" spans="1:17" ht="26.25">
      <c r="A304" s="118"/>
      <c r="B304" s="118"/>
      <c r="C304" s="119"/>
      <c r="D304" s="119"/>
      <c r="E304" s="119"/>
      <c r="F304" s="119"/>
      <c r="G304" s="119"/>
      <c r="H304" s="119"/>
      <c r="I304" s="122"/>
      <c r="J304" s="122"/>
      <c r="K304" s="122"/>
      <c r="L304" s="122"/>
      <c r="M304" s="122"/>
      <c r="N304" s="122"/>
      <c r="O304" s="122"/>
      <c r="P304" s="122"/>
      <c r="Q304" s="122"/>
    </row>
    <row r="305" spans="1:17" ht="23.25">
      <c r="A305" s="348" t="s">
        <v>227</v>
      </c>
      <c r="B305" s="348"/>
      <c r="C305" s="348"/>
      <c r="D305" s="348"/>
      <c r="E305" s="348"/>
      <c r="F305" s="348"/>
      <c r="G305" s="348"/>
      <c r="H305" s="348"/>
      <c r="I305" s="348"/>
      <c r="J305" s="348"/>
      <c r="K305" s="348"/>
      <c r="L305" s="348"/>
      <c r="M305" s="348"/>
      <c r="N305" s="348"/>
      <c r="O305" s="348"/>
      <c r="P305" s="348"/>
      <c r="Q305" s="348"/>
    </row>
    <row r="306" spans="1:17">
      <c r="A306" s="349" t="s">
        <v>187</v>
      </c>
      <c r="B306" s="349" t="s">
        <v>51</v>
      </c>
      <c r="C306" s="349" t="s">
        <v>188</v>
      </c>
      <c r="D306" s="349" t="s">
        <v>189</v>
      </c>
      <c r="E306" s="350"/>
      <c r="F306" s="350"/>
      <c r="G306" s="349" t="s">
        <v>339</v>
      </c>
      <c r="H306" s="349" t="s">
        <v>340</v>
      </c>
      <c r="I306" s="349" t="s">
        <v>341</v>
      </c>
      <c r="J306" s="350" t="s">
        <v>342</v>
      </c>
      <c r="K306" s="350" t="s">
        <v>343</v>
      </c>
      <c r="L306" s="350" t="s">
        <v>344</v>
      </c>
      <c r="M306" s="350" t="s">
        <v>345</v>
      </c>
      <c r="N306" s="350" t="s">
        <v>346</v>
      </c>
      <c r="O306" s="350" t="s">
        <v>347</v>
      </c>
      <c r="P306" s="350" t="s">
        <v>348</v>
      </c>
      <c r="Q306" s="349" t="s">
        <v>349</v>
      </c>
    </row>
    <row r="307" spans="1:17">
      <c r="A307" s="349"/>
      <c r="B307" s="350"/>
      <c r="C307" s="350"/>
      <c r="D307" s="175" t="s">
        <v>190</v>
      </c>
      <c r="E307" s="175" t="s">
        <v>191</v>
      </c>
      <c r="F307" s="175" t="s">
        <v>192</v>
      </c>
      <c r="G307" s="350"/>
      <c r="H307" s="350"/>
      <c r="I307" s="350"/>
      <c r="J307" s="350"/>
      <c r="K307" s="350"/>
      <c r="L307" s="350"/>
      <c r="M307" s="350"/>
      <c r="N307" s="350"/>
      <c r="O307" s="350"/>
      <c r="P307" s="350"/>
      <c r="Q307" s="349"/>
    </row>
    <row r="308" spans="1:17" ht="15.75">
      <c r="A308" s="339" t="s">
        <v>194</v>
      </c>
      <c r="B308" s="85" t="s">
        <v>133</v>
      </c>
      <c r="C308" s="86">
        <v>180</v>
      </c>
      <c r="D308" s="86">
        <v>4.97</v>
      </c>
      <c r="E308" s="86">
        <v>4.63</v>
      </c>
      <c r="F308" s="86">
        <v>28.57</v>
      </c>
      <c r="G308" s="86">
        <v>175.5</v>
      </c>
      <c r="H308" s="86">
        <v>13.6</v>
      </c>
      <c r="I308" s="86">
        <v>35.700000000000003</v>
      </c>
      <c r="J308" s="86">
        <v>101.7</v>
      </c>
      <c r="K308" s="86">
        <v>1.17</v>
      </c>
      <c r="L308" s="86">
        <v>91.6</v>
      </c>
      <c r="M308" s="86">
        <v>17.5</v>
      </c>
      <c r="N308" s="86">
        <v>0.12</v>
      </c>
      <c r="O308" s="86">
        <v>1.7999999999999999E-2</v>
      </c>
      <c r="P308" s="86">
        <v>0</v>
      </c>
      <c r="Q308" s="116">
        <v>182</v>
      </c>
    </row>
    <row r="309" spans="1:17" ht="15.75">
      <c r="A309" s="340"/>
      <c r="B309" s="85" t="s">
        <v>59</v>
      </c>
      <c r="C309" s="86">
        <v>180</v>
      </c>
      <c r="D309" s="86">
        <v>4.7E-2</v>
      </c>
      <c r="E309" s="86">
        <v>1.0999999999999999E-2</v>
      </c>
      <c r="F309" s="86">
        <v>8.3800000000000008</v>
      </c>
      <c r="G309" s="86">
        <v>33.6</v>
      </c>
      <c r="H309" s="86">
        <v>9.6</v>
      </c>
      <c r="I309" s="86">
        <v>1.08</v>
      </c>
      <c r="J309" s="86">
        <v>1.9</v>
      </c>
      <c r="K309" s="86">
        <v>0.22</v>
      </c>
      <c r="L309" s="86">
        <v>6.24</v>
      </c>
      <c r="M309" s="86">
        <v>0</v>
      </c>
      <c r="N309" s="86">
        <v>0</v>
      </c>
      <c r="O309" s="86">
        <v>0</v>
      </c>
      <c r="P309" s="86">
        <v>2.3E-2</v>
      </c>
      <c r="Q309" s="116">
        <v>411</v>
      </c>
    </row>
    <row r="310" spans="1:17" ht="15.75">
      <c r="A310" s="340"/>
      <c r="B310" s="85" t="s">
        <v>61</v>
      </c>
      <c r="C310" s="90" t="s">
        <v>63</v>
      </c>
      <c r="D310" s="86">
        <v>3.12</v>
      </c>
      <c r="E310" s="86">
        <v>5.31</v>
      </c>
      <c r="F310" s="86">
        <v>20.09</v>
      </c>
      <c r="G310" s="86">
        <v>140.30000000000001</v>
      </c>
      <c r="H310" s="86">
        <v>9.3000000000000007</v>
      </c>
      <c r="I310" s="86">
        <v>9.9</v>
      </c>
      <c r="J310" s="86">
        <v>29.1</v>
      </c>
      <c r="K310" s="86">
        <v>0.62</v>
      </c>
      <c r="L310" s="86">
        <v>42.9</v>
      </c>
      <c r="M310" s="86">
        <v>40</v>
      </c>
      <c r="N310" s="86">
        <v>0.05</v>
      </c>
      <c r="O310" s="86">
        <v>0.03</v>
      </c>
      <c r="P310" s="86">
        <v>0</v>
      </c>
      <c r="Q310" s="116">
        <v>1</v>
      </c>
    </row>
    <row r="311" spans="1:17" ht="15.75">
      <c r="A311" s="342" t="s">
        <v>195</v>
      </c>
      <c r="B311" s="343"/>
      <c r="C311" s="112">
        <v>407</v>
      </c>
      <c r="D311" s="112">
        <f>D308+D309+D310</f>
        <v>8.1370000000000005</v>
      </c>
      <c r="E311" s="174">
        <f t="shared" ref="E311:P311" si="76">E308+E309+E310</f>
        <v>9.9510000000000005</v>
      </c>
      <c r="F311" s="174">
        <f t="shared" si="76"/>
        <v>57.040000000000006</v>
      </c>
      <c r="G311" s="174">
        <f t="shared" si="76"/>
        <v>349.4</v>
      </c>
      <c r="H311" s="174">
        <f t="shared" si="76"/>
        <v>32.5</v>
      </c>
      <c r="I311" s="174">
        <f t="shared" si="76"/>
        <v>46.68</v>
      </c>
      <c r="J311" s="174">
        <f t="shared" si="76"/>
        <v>132.70000000000002</v>
      </c>
      <c r="K311" s="174">
        <f t="shared" si="76"/>
        <v>2.0099999999999998</v>
      </c>
      <c r="L311" s="174">
        <f t="shared" si="76"/>
        <v>140.73999999999998</v>
      </c>
      <c r="M311" s="174">
        <f t="shared" si="76"/>
        <v>57.5</v>
      </c>
      <c r="N311" s="174">
        <f t="shared" si="76"/>
        <v>0.16999999999999998</v>
      </c>
      <c r="O311" s="174">
        <f t="shared" si="76"/>
        <v>4.8000000000000001E-2</v>
      </c>
      <c r="P311" s="174">
        <f t="shared" si="76"/>
        <v>2.3E-2</v>
      </c>
      <c r="Q311" s="112"/>
    </row>
    <row r="312" spans="1:17" ht="15.75">
      <c r="A312" s="114" t="s">
        <v>196</v>
      </c>
      <c r="B312" s="85" t="s">
        <v>68</v>
      </c>
      <c r="C312" s="86">
        <v>100</v>
      </c>
      <c r="D312" s="86">
        <v>0.4</v>
      </c>
      <c r="E312" s="86">
        <v>0.4</v>
      </c>
      <c r="F312" s="86">
        <v>9.8000000000000007</v>
      </c>
      <c r="G312" s="86">
        <v>44.5</v>
      </c>
      <c r="H312" s="86">
        <v>16</v>
      </c>
      <c r="I312" s="86">
        <v>8</v>
      </c>
      <c r="J312" s="86">
        <v>11</v>
      </c>
      <c r="K312" s="86">
        <v>2.2000000000000002</v>
      </c>
      <c r="L312" s="86">
        <v>0.63</v>
      </c>
      <c r="M312" s="86">
        <v>0.01</v>
      </c>
      <c r="N312" s="86">
        <v>0.03</v>
      </c>
      <c r="O312" s="86">
        <v>0.02</v>
      </c>
      <c r="P312" s="86">
        <v>10</v>
      </c>
      <c r="Q312" s="116">
        <v>510</v>
      </c>
    </row>
    <row r="313" spans="1:17" ht="15.75">
      <c r="A313" s="342" t="s">
        <v>197</v>
      </c>
      <c r="B313" s="343"/>
      <c r="C313" s="112">
        <f t="shared" ref="C313" si="77">C312</f>
        <v>100</v>
      </c>
      <c r="D313" s="112">
        <f>D312</f>
        <v>0.4</v>
      </c>
      <c r="E313" s="116">
        <f t="shared" ref="E313:P313" si="78">E312</f>
        <v>0.4</v>
      </c>
      <c r="F313" s="116">
        <f t="shared" si="78"/>
        <v>9.8000000000000007</v>
      </c>
      <c r="G313" s="116">
        <f t="shared" si="78"/>
        <v>44.5</v>
      </c>
      <c r="H313" s="116">
        <f t="shared" si="78"/>
        <v>16</v>
      </c>
      <c r="I313" s="116">
        <f t="shared" si="78"/>
        <v>8</v>
      </c>
      <c r="J313" s="116">
        <f t="shared" si="78"/>
        <v>11</v>
      </c>
      <c r="K313" s="116">
        <f t="shared" si="78"/>
        <v>2.2000000000000002</v>
      </c>
      <c r="L313" s="116">
        <f t="shared" si="78"/>
        <v>0.63</v>
      </c>
      <c r="M313" s="116">
        <f t="shared" si="78"/>
        <v>0.01</v>
      </c>
      <c r="N313" s="116">
        <f t="shared" si="78"/>
        <v>0.03</v>
      </c>
      <c r="O313" s="116">
        <f t="shared" si="78"/>
        <v>0.02</v>
      </c>
      <c r="P313" s="116">
        <f t="shared" si="78"/>
        <v>10</v>
      </c>
      <c r="Q313" s="112"/>
    </row>
    <row r="314" spans="1:17" ht="25.5">
      <c r="A314" s="339" t="s">
        <v>198</v>
      </c>
      <c r="B314" s="87" t="s">
        <v>70</v>
      </c>
      <c r="C314" s="86">
        <v>60</v>
      </c>
      <c r="D314" s="86">
        <v>0.48</v>
      </c>
      <c r="E314" s="86">
        <v>0.06</v>
      </c>
      <c r="F314" s="86">
        <v>1.5</v>
      </c>
      <c r="G314" s="86">
        <v>9</v>
      </c>
      <c r="H314" s="86">
        <v>13.8</v>
      </c>
      <c r="I314" s="86">
        <v>8.4</v>
      </c>
      <c r="J314" s="86">
        <v>25.2</v>
      </c>
      <c r="K314" s="86">
        <v>0.6</v>
      </c>
      <c r="L314" s="86">
        <v>0</v>
      </c>
      <c r="M314" s="86">
        <v>6.0000000000000001E-3</v>
      </c>
      <c r="N314" s="86">
        <v>1.7999999999999999E-2</v>
      </c>
      <c r="O314" s="86">
        <v>2.4E-2</v>
      </c>
      <c r="P314" s="86">
        <v>6</v>
      </c>
      <c r="Q314" s="116">
        <v>511</v>
      </c>
    </row>
    <row r="315" spans="1:17" ht="15.75">
      <c r="A315" s="340"/>
      <c r="B315" s="87" t="s">
        <v>136</v>
      </c>
      <c r="C315" s="86">
        <v>180</v>
      </c>
      <c r="D315" s="86">
        <v>2.4900000000000002</v>
      </c>
      <c r="E315" s="86">
        <v>7.16</v>
      </c>
      <c r="F315" s="86">
        <v>8.5</v>
      </c>
      <c r="G315" s="86">
        <v>108</v>
      </c>
      <c r="H315" s="86">
        <v>44.1</v>
      </c>
      <c r="I315" s="86">
        <v>32.94</v>
      </c>
      <c r="J315" s="86">
        <v>113.83</v>
      </c>
      <c r="K315" s="86">
        <v>1.58</v>
      </c>
      <c r="L315" s="86">
        <v>511.3</v>
      </c>
      <c r="M315" s="86">
        <v>5.4</v>
      </c>
      <c r="N315" s="86">
        <v>8.7999999999999995E-2</v>
      </c>
      <c r="O315" s="86">
        <v>0.1</v>
      </c>
      <c r="P315" s="86">
        <v>11.24</v>
      </c>
      <c r="Q315" s="116">
        <v>68</v>
      </c>
    </row>
    <row r="316" spans="1:17" ht="29.25" customHeight="1">
      <c r="A316" s="340"/>
      <c r="B316" s="87" t="s">
        <v>116</v>
      </c>
      <c r="C316" s="86">
        <v>80</v>
      </c>
      <c r="D316" s="86">
        <v>9.4</v>
      </c>
      <c r="E316" s="86">
        <v>7.9</v>
      </c>
      <c r="F316" s="86">
        <v>2.2000000000000002</v>
      </c>
      <c r="G316" s="86">
        <v>117</v>
      </c>
      <c r="H316" s="86">
        <v>52.3</v>
      </c>
      <c r="I316" s="86">
        <v>33.5</v>
      </c>
      <c r="J316" s="86">
        <v>179.5</v>
      </c>
      <c r="K316" s="86">
        <v>1.21</v>
      </c>
      <c r="L316" s="86">
        <v>344</v>
      </c>
      <c r="M316" s="86">
        <v>35</v>
      </c>
      <c r="N316" s="86">
        <v>0.09</v>
      </c>
      <c r="O316" s="86">
        <v>0.11</v>
      </c>
      <c r="P316" s="86">
        <v>3.06</v>
      </c>
      <c r="Q316" s="116">
        <v>272</v>
      </c>
    </row>
    <row r="317" spans="1:17" ht="15.75">
      <c r="A317" s="340"/>
      <c r="B317" s="88" t="s">
        <v>78</v>
      </c>
      <c r="C317" s="86">
        <v>130</v>
      </c>
      <c r="D317" s="86">
        <v>2.65</v>
      </c>
      <c r="E317" s="86">
        <v>7.54</v>
      </c>
      <c r="F317" s="86">
        <v>16.8</v>
      </c>
      <c r="G317" s="86">
        <v>145.6</v>
      </c>
      <c r="H317" s="86">
        <v>32</v>
      </c>
      <c r="I317" s="86">
        <v>24</v>
      </c>
      <c r="J317" s="86">
        <v>75</v>
      </c>
      <c r="K317" s="86">
        <v>0.87</v>
      </c>
      <c r="L317" s="86">
        <v>562</v>
      </c>
      <c r="M317" s="86">
        <v>22.1</v>
      </c>
      <c r="N317" s="86">
        <v>0.12</v>
      </c>
      <c r="O317" s="86">
        <v>0.09</v>
      </c>
      <c r="P317" s="86">
        <v>15.7</v>
      </c>
      <c r="Q317" s="116">
        <v>339</v>
      </c>
    </row>
    <row r="318" spans="1:17" ht="15.75">
      <c r="A318" s="340"/>
      <c r="B318" s="85" t="s">
        <v>79</v>
      </c>
      <c r="C318" s="86">
        <v>180</v>
      </c>
      <c r="D318" s="86">
        <v>1.4</v>
      </c>
      <c r="E318" s="86">
        <v>0</v>
      </c>
      <c r="F318" s="86">
        <v>25</v>
      </c>
      <c r="G318" s="86">
        <v>105</v>
      </c>
      <c r="H318" s="86">
        <v>28.5</v>
      </c>
      <c r="I318" s="86">
        <v>5.4</v>
      </c>
      <c r="J318" s="86">
        <v>13.8</v>
      </c>
      <c r="K318" s="86">
        <v>1.1100000000000001</v>
      </c>
      <c r="L318" s="86">
        <v>153.30000000000001</v>
      </c>
      <c r="M318" s="86">
        <v>0</v>
      </c>
      <c r="N318" s="86">
        <v>1.8E-3</v>
      </c>
      <c r="O318" s="86">
        <v>5.4000000000000003E-3</v>
      </c>
      <c r="P318" s="86">
        <v>0.36</v>
      </c>
      <c r="Q318" s="116">
        <v>394</v>
      </c>
    </row>
    <row r="319" spans="1:17" ht="15.75">
      <c r="A319" s="341"/>
      <c r="B319" s="85" t="s">
        <v>30</v>
      </c>
      <c r="C319" s="86">
        <v>40</v>
      </c>
      <c r="D319" s="86">
        <v>2.64</v>
      </c>
      <c r="E319" s="86">
        <v>0.35</v>
      </c>
      <c r="F319" s="86">
        <v>16.899999999999999</v>
      </c>
      <c r="G319" s="86">
        <v>81.5</v>
      </c>
      <c r="H319" s="86">
        <v>7.6</v>
      </c>
      <c r="I319" s="86">
        <v>7.2</v>
      </c>
      <c r="J319" s="86">
        <v>34.799999999999997</v>
      </c>
      <c r="K319" s="86">
        <v>1.6</v>
      </c>
      <c r="L319" s="86">
        <v>54.4</v>
      </c>
      <c r="M319" s="86">
        <v>0</v>
      </c>
      <c r="N319" s="86">
        <v>7.1999999999999995E-2</v>
      </c>
      <c r="O319" s="86">
        <v>3.2000000000000001E-2</v>
      </c>
      <c r="P319" s="86">
        <v>0</v>
      </c>
      <c r="Q319" s="116">
        <v>509</v>
      </c>
    </row>
    <row r="320" spans="1:17" ht="15.75">
      <c r="A320" s="342" t="s">
        <v>199</v>
      </c>
      <c r="B320" s="343"/>
      <c r="C320" s="112">
        <f>C314+C315+C316+C317+C318+C319</f>
        <v>670</v>
      </c>
      <c r="D320" s="112">
        <f>D314+D315+D316+D317+D318+D319</f>
        <v>19.060000000000002</v>
      </c>
      <c r="E320" s="174">
        <f t="shared" ref="E320:P320" si="79">E314+E315+E316+E317+E318+E319</f>
        <v>23.01</v>
      </c>
      <c r="F320" s="174">
        <f t="shared" si="79"/>
        <v>70.900000000000006</v>
      </c>
      <c r="G320" s="174">
        <f t="shared" si="79"/>
        <v>566.1</v>
      </c>
      <c r="H320" s="174">
        <f t="shared" si="79"/>
        <v>178.29999999999998</v>
      </c>
      <c r="I320" s="174">
        <f t="shared" si="79"/>
        <v>111.44000000000001</v>
      </c>
      <c r="J320" s="174">
        <f t="shared" si="79"/>
        <v>442.13</v>
      </c>
      <c r="K320" s="174">
        <f t="shared" si="79"/>
        <v>6.9700000000000006</v>
      </c>
      <c r="L320" s="174">
        <f t="shared" si="79"/>
        <v>1625</v>
      </c>
      <c r="M320" s="174">
        <f t="shared" si="79"/>
        <v>62.506</v>
      </c>
      <c r="N320" s="174">
        <f t="shared" si="79"/>
        <v>0.38980000000000004</v>
      </c>
      <c r="O320" s="174">
        <f t="shared" si="79"/>
        <v>0.36139999999999994</v>
      </c>
      <c r="P320" s="174">
        <f t="shared" si="79"/>
        <v>36.36</v>
      </c>
      <c r="Q320" s="112"/>
    </row>
    <row r="321" spans="1:17" ht="25.5">
      <c r="A321" s="339" t="s">
        <v>200</v>
      </c>
      <c r="B321" s="168" t="s">
        <v>352</v>
      </c>
      <c r="C321" s="86">
        <v>120</v>
      </c>
      <c r="D321" s="86">
        <v>10.8</v>
      </c>
      <c r="E321" s="86">
        <v>12.5</v>
      </c>
      <c r="F321" s="86">
        <v>31.2</v>
      </c>
      <c r="G321" s="86">
        <v>288</v>
      </c>
      <c r="H321" s="86">
        <v>186.8</v>
      </c>
      <c r="I321" s="86">
        <v>31.2</v>
      </c>
      <c r="J321" s="86">
        <v>273.60000000000002</v>
      </c>
      <c r="K321" s="86">
        <v>0.92</v>
      </c>
      <c r="L321" s="86">
        <v>162.1</v>
      </c>
      <c r="M321" s="86">
        <v>68.400000000000006</v>
      </c>
      <c r="N321" s="86">
        <v>0.08</v>
      </c>
      <c r="O321" s="86">
        <v>0.32</v>
      </c>
      <c r="P321" s="86">
        <v>0.28999999999999998</v>
      </c>
      <c r="Q321" s="116">
        <v>245</v>
      </c>
    </row>
    <row r="322" spans="1:17" ht="15.75">
      <c r="A322" s="340"/>
      <c r="B322" s="88" t="s">
        <v>208</v>
      </c>
      <c r="C322" s="86">
        <v>180</v>
      </c>
      <c r="D322" s="86">
        <v>0</v>
      </c>
      <c r="E322" s="86">
        <v>0</v>
      </c>
      <c r="F322" s="86">
        <v>16.2</v>
      </c>
      <c r="G322" s="86">
        <v>64.8</v>
      </c>
      <c r="H322" s="86">
        <v>0.18</v>
      </c>
      <c r="I322" s="86">
        <v>2.16</v>
      </c>
      <c r="J322" s="86">
        <v>5.7</v>
      </c>
      <c r="K322" s="86">
        <v>3.5999999999999997E-2</v>
      </c>
      <c r="L322" s="86">
        <v>0</v>
      </c>
      <c r="M322" s="86">
        <v>0</v>
      </c>
      <c r="N322" s="86">
        <v>1.1999999999999999E-3</v>
      </c>
      <c r="O322" s="86">
        <v>4.7999999999999996E-3</v>
      </c>
      <c r="P322" s="86">
        <v>2.74</v>
      </c>
      <c r="Q322" s="149">
        <v>508</v>
      </c>
    </row>
    <row r="323" spans="1:17" ht="15.75">
      <c r="A323" s="341"/>
      <c r="B323" s="139" t="s">
        <v>97</v>
      </c>
      <c r="C323" s="86">
        <v>40</v>
      </c>
      <c r="D323" s="86">
        <v>3.05</v>
      </c>
      <c r="E323" s="86">
        <v>0.24</v>
      </c>
      <c r="F323" s="86">
        <v>20</v>
      </c>
      <c r="G323" s="86">
        <v>94</v>
      </c>
      <c r="H323" s="86">
        <v>9.1999999999999993</v>
      </c>
      <c r="I323" s="86">
        <v>13.2</v>
      </c>
      <c r="J323" s="86">
        <v>33.6</v>
      </c>
      <c r="K323" s="86">
        <v>0.8</v>
      </c>
      <c r="L323" s="86">
        <v>51.6</v>
      </c>
      <c r="M323" s="86">
        <v>0</v>
      </c>
      <c r="N323" s="86">
        <v>6.4000000000000001E-2</v>
      </c>
      <c r="O323" s="86">
        <v>0.02</v>
      </c>
      <c r="P323" s="86">
        <v>0</v>
      </c>
      <c r="Q323" s="116">
        <v>509</v>
      </c>
    </row>
    <row r="324" spans="1:17" ht="15.75">
      <c r="A324" s="358" t="s">
        <v>201</v>
      </c>
      <c r="B324" s="358"/>
      <c r="C324" s="146">
        <f>C321+C322+C323</f>
        <v>340</v>
      </c>
      <c r="D324" s="112">
        <f>D321+D322+D323</f>
        <v>13.850000000000001</v>
      </c>
      <c r="E324" s="174">
        <f t="shared" ref="E324:P324" si="80">E321+E322+E323</f>
        <v>12.74</v>
      </c>
      <c r="F324" s="174">
        <f t="shared" si="80"/>
        <v>67.400000000000006</v>
      </c>
      <c r="G324" s="174">
        <f t="shared" si="80"/>
        <v>446.8</v>
      </c>
      <c r="H324" s="174">
        <f t="shared" si="80"/>
        <v>196.18</v>
      </c>
      <c r="I324" s="174">
        <f t="shared" si="80"/>
        <v>46.56</v>
      </c>
      <c r="J324" s="174">
        <f t="shared" si="80"/>
        <v>312.90000000000003</v>
      </c>
      <c r="K324" s="174">
        <f t="shared" si="80"/>
        <v>1.7560000000000002</v>
      </c>
      <c r="L324" s="174">
        <f t="shared" si="80"/>
        <v>213.7</v>
      </c>
      <c r="M324" s="174">
        <f t="shared" si="80"/>
        <v>68.400000000000006</v>
      </c>
      <c r="N324" s="174">
        <f t="shared" si="80"/>
        <v>0.1452</v>
      </c>
      <c r="O324" s="174">
        <f t="shared" si="80"/>
        <v>0.34480000000000005</v>
      </c>
      <c r="P324" s="174">
        <f t="shared" si="80"/>
        <v>3.0300000000000002</v>
      </c>
      <c r="Q324" s="112"/>
    </row>
    <row r="325" spans="1:17" ht="26.25">
      <c r="A325" s="357" t="s">
        <v>228</v>
      </c>
      <c r="B325" s="357"/>
      <c r="C325" s="144">
        <f t="shared" ref="C325" si="81">C311+C313+C320+C324</f>
        <v>1517</v>
      </c>
      <c r="D325" s="179">
        <f>D311+D313+D320+D324</f>
        <v>41.447000000000003</v>
      </c>
      <c r="E325" s="179">
        <f t="shared" ref="E325:P325" si="82">E311+E313+E320+E324</f>
        <v>46.101000000000006</v>
      </c>
      <c r="F325" s="144">
        <f t="shared" si="82"/>
        <v>205.14000000000001</v>
      </c>
      <c r="G325" s="144">
        <f t="shared" si="82"/>
        <v>1406.8</v>
      </c>
      <c r="H325" s="144">
        <f t="shared" si="82"/>
        <v>422.98</v>
      </c>
      <c r="I325" s="144">
        <f t="shared" si="82"/>
        <v>212.68</v>
      </c>
      <c r="J325" s="144">
        <f t="shared" si="82"/>
        <v>898.73</v>
      </c>
      <c r="K325" s="144">
        <f t="shared" si="82"/>
        <v>12.936</v>
      </c>
      <c r="L325" s="144">
        <f t="shared" si="82"/>
        <v>1980.07</v>
      </c>
      <c r="M325" s="144">
        <f t="shared" si="82"/>
        <v>188.416</v>
      </c>
      <c r="N325" s="144">
        <f t="shared" si="82"/>
        <v>0.73499999999999999</v>
      </c>
      <c r="O325" s="144">
        <f t="shared" si="82"/>
        <v>0.7742</v>
      </c>
      <c r="P325" s="144">
        <f t="shared" si="82"/>
        <v>49.412999999999997</v>
      </c>
      <c r="Q325" s="112"/>
    </row>
    <row r="326" spans="1:17" ht="26.25">
      <c r="A326" s="118"/>
      <c r="B326" s="118"/>
      <c r="C326" s="119"/>
      <c r="D326" s="119"/>
      <c r="E326" s="119"/>
      <c r="F326" s="119"/>
      <c r="G326" s="119"/>
      <c r="H326" s="119"/>
      <c r="I326" s="122"/>
      <c r="J326" s="122"/>
      <c r="K326" s="122"/>
      <c r="L326" s="122"/>
      <c r="M326" s="122"/>
      <c r="N326" s="122"/>
      <c r="O326" s="122"/>
      <c r="P326" s="122"/>
      <c r="Q326" s="122"/>
    </row>
    <row r="327" spans="1:17" ht="26.25">
      <c r="A327" s="118"/>
      <c r="B327" s="118"/>
      <c r="C327" s="119"/>
      <c r="D327" s="119"/>
      <c r="E327" s="119"/>
      <c r="F327" s="119"/>
      <c r="G327" s="119"/>
      <c r="H327" s="119"/>
      <c r="I327" s="122"/>
      <c r="J327" s="122"/>
      <c r="K327" s="122"/>
      <c r="L327" s="122"/>
      <c r="M327" s="122"/>
      <c r="N327" s="122"/>
      <c r="O327" s="122"/>
      <c r="P327" s="122"/>
      <c r="Q327" s="122"/>
    </row>
    <row r="328" spans="1:17" ht="26.25">
      <c r="A328" s="118"/>
      <c r="B328" s="118"/>
      <c r="C328" s="119"/>
      <c r="D328" s="119"/>
      <c r="E328" s="119"/>
      <c r="F328" s="119"/>
      <c r="G328" s="119"/>
      <c r="H328" s="119"/>
      <c r="I328" s="122"/>
      <c r="J328" s="122"/>
      <c r="K328" s="122"/>
      <c r="L328" s="122"/>
      <c r="M328" s="122"/>
      <c r="N328" s="122"/>
      <c r="O328" s="122"/>
      <c r="P328" s="122"/>
      <c r="Q328" s="122"/>
    </row>
    <row r="329" spans="1:17" ht="26.25">
      <c r="A329" s="118"/>
      <c r="B329" s="118"/>
      <c r="C329" s="119"/>
      <c r="D329" s="119"/>
      <c r="E329" s="119"/>
      <c r="F329" s="119"/>
      <c r="G329" s="119"/>
      <c r="H329" s="119"/>
      <c r="I329" s="122"/>
      <c r="J329" s="122"/>
      <c r="K329" s="122"/>
      <c r="L329" s="122"/>
      <c r="M329" s="122"/>
      <c r="N329" s="122"/>
      <c r="O329" s="122"/>
      <c r="P329" s="122"/>
      <c r="Q329" s="122"/>
    </row>
    <row r="330" spans="1:17" ht="23.25">
      <c r="A330" s="348" t="s">
        <v>229</v>
      </c>
      <c r="B330" s="348"/>
      <c r="C330" s="348"/>
      <c r="D330" s="348"/>
      <c r="E330" s="348"/>
      <c r="F330" s="348"/>
      <c r="G330" s="348"/>
      <c r="H330" s="348"/>
      <c r="I330" s="348"/>
      <c r="J330" s="348"/>
      <c r="K330" s="348"/>
      <c r="L330" s="348"/>
      <c r="M330" s="348"/>
      <c r="N330" s="348"/>
      <c r="O330" s="348"/>
      <c r="P330" s="348"/>
      <c r="Q330" s="348"/>
    </row>
    <row r="331" spans="1:17">
      <c r="A331" s="349" t="s">
        <v>187</v>
      </c>
      <c r="B331" s="349" t="s">
        <v>51</v>
      </c>
      <c r="C331" s="349" t="s">
        <v>188</v>
      </c>
      <c r="D331" s="349" t="s">
        <v>189</v>
      </c>
      <c r="E331" s="350"/>
      <c r="F331" s="350"/>
      <c r="G331" s="349" t="s">
        <v>339</v>
      </c>
      <c r="H331" s="349" t="s">
        <v>340</v>
      </c>
      <c r="I331" s="349" t="s">
        <v>341</v>
      </c>
      <c r="J331" s="350" t="s">
        <v>342</v>
      </c>
      <c r="K331" s="350" t="s">
        <v>343</v>
      </c>
      <c r="L331" s="350" t="s">
        <v>344</v>
      </c>
      <c r="M331" s="350" t="s">
        <v>345</v>
      </c>
      <c r="N331" s="350" t="s">
        <v>346</v>
      </c>
      <c r="O331" s="350" t="s">
        <v>347</v>
      </c>
      <c r="P331" s="350" t="s">
        <v>348</v>
      </c>
      <c r="Q331" s="349" t="s">
        <v>349</v>
      </c>
    </row>
    <row r="332" spans="1:17">
      <c r="A332" s="349"/>
      <c r="B332" s="350"/>
      <c r="C332" s="350"/>
      <c r="D332" s="175" t="s">
        <v>190</v>
      </c>
      <c r="E332" s="175" t="s">
        <v>191</v>
      </c>
      <c r="F332" s="175" t="s">
        <v>192</v>
      </c>
      <c r="G332" s="350"/>
      <c r="H332" s="350"/>
      <c r="I332" s="350"/>
      <c r="J332" s="350"/>
      <c r="K332" s="350"/>
      <c r="L332" s="350"/>
      <c r="M332" s="350"/>
      <c r="N332" s="350"/>
      <c r="O332" s="350"/>
      <c r="P332" s="350"/>
      <c r="Q332" s="349"/>
    </row>
    <row r="333" spans="1:17">
      <c r="A333" s="339" t="s">
        <v>194</v>
      </c>
      <c r="B333" s="85" t="s">
        <v>105</v>
      </c>
      <c r="C333" s="86">
        <v>180</v>
      </c>
      <c r="D333" s="86">
        <v>3.57</v>
      </c>
      <c r="E333" s="86">
        <v>4.68</v>
      </c>
      <c r="F333" s="86">
        <v>32.299999999999997</v>
      </c>
      <c r="G333" s="86">
        <v>185.6</v>
      </c>
      <c r="H333" s="86">
        <v>9.1999999999999993</v>
      </c>
      <c r="I333" s="86">
        <v>6.7</v>
      </c>
      <c r="J333" s="123">
        <v>33.1</v>
      </c>
      <c r="K333" s="123">
        <v>0.4</v>
      </c>
      <c r="L333" s="123">
        <v>49.9</v>
      </c>
      <c r="M333" s="123">
        <v>17.100000000000001</v>
      </c>
      <c r="N333" s="123">
        <v>3.4000000000000002E-2</v>
      </c>
      <c r="O333" s="123">
        <v>1.7000000000000001E-2</v>
      </c>
      <c r="P333" s="86">
        <v>0</v>
      </c>
      <c r="Q333" s="128">
        <v>182</v>
      </c>
    </row>
    <row r="334" spans="1:17" ht="15.75">
      <c r="A334" s="340"/>
      <c r="B334" s="85" t="s">
        <v>109</v>
      </c>
      <c r="C334" s="86">
        <v>180</v>
      </c>
      <c r="D334" s="155">
        <v>3.1</v>
      </c>
      <c r="E334" s="155">
        <v>3.2</v>
      </c>
      <c r="F334" s="155">
        <v>13.2</v>
      </c>
      <c r="G334" s="155">
        <v>95</v>
      </c>
      <c r="H334" s="86">
        <v>113.2</v>
      </c>
      <c r="I334" s="86">
        <v>12.6</v>
      </c>
      <c r="J334" s="86">
        <v>81</v>
      </c>
      <c r="K334" s="86">
        <v>0.12</v>
      </c>
      <c r="L334" s="86">
        <v>113.2</v>
      </c>
      <c r="M334" s="86">
        <v>18</v>
      </c>
      <c r="N334" s="86">
        <v>0.04</v>
      </c>
      <c r="O334" s="86">
        <v>0.14000000000000001</v>
      </c>
      <c r="P334" s="86">
        <v>1.17</v>
      </c>
      <c r="Q334" s="116">
        <v>414</v>
      </c>
    </row>
    <row r="335" spans="1:17" ht="15.75">
      <c r="A335" s="340"/>
      <c r="B335" s="85" t="s">
        <v>64</v>
      </c>
      <c r="C335" s="90" t="s">
        <v>66</v>
      </c>
      <c r="D335" s="86">
        <v>4.45</v>
      </c>
      <c r="E335" s="86">
        <v>5.63</v>
      </c>
      <c r="F335" s="86">
        <v>20</v>
      </c>
      <c r="G335" s="86">
        <v>148.4</v>
      </c>
      <c r="H335" s="86">
        <v>94.9</v>
      </c>
      <c r="I335" s="86">
        <v>12.3</v>
      </c>
      <c r="J335" s="86">
        <v>74.2</v>
      </c>
      <c r="K335" s="86">
        <v>0.64</v>
      </c>
      <c r="L335" s="86">
        <v>45.2</v>
      </c>
      <c r="M335" s="86">
        <v>39</v>
      </c>
      <c r="N335" s="86">
        <v>4.5999999999999999E-2</v>
      </c>
      <c r="O335" s="86">
        <v>0.05</v>
      </c>
      <c r="P335" s="86">
        <v>7.2999999999999995E-2</v>
      </c>
      <c r="Q335" s="116">
        <v>3</v>
      </c>
    </row>
    <row r="336" spans="1:17" ht="15.75">
      <c r="A336" s="342" t="s">
        <v>195</v>
      </c>
      <c r="B336" s="343"/>
      <c r="C336" s="112">
        <v>410</v>
      </c>
      <c r="D336" s="112">
        <f>D333+D334+D335</f>
        <v>11.120000000000001</v>
      </c>
      <c r="E336" s="174">
        <f t="shared" ref="E336:P336" si="83">E333+E334+E335</f>
        <v>13.51</v>
      </c>
      <c r="F336" s="174">
        <f t="shared" si="83"/>
        <v>65.5</v>
      </c>
      <c r="G336" s="174">
        <f t="shared" si="83"/>
        <v>429</v>
      </c>
      <c r="H336" s="174">
        <f t="shared" si="83"/>
        <v>217.3</v>
      </c>
      <c r="I336" s="174">
        <f t="shared" si="83"/>
        <v>31.6</v>
      </c>
      <c r="J336" s="174">
        <f t="shared" si="83"/>
        <v>188.3</v>
      </c>
      <c r="K336" s="174">
        <f t="shared" si="83"/>
        <v>1.1600000000000001</v>
      </c>
      <c r="L336" s="174">
        <f t="shared" si="83"/>
        <v>208.3</v>
      </c>
      <c r="M336" s="174">
        <f t="shared" si="83"/>
        <v>74.099999999999994</v>
      </c>
      <c r="N336" s="174">
        <f t="shared" si="83"/>
        <v>0.12000000000000001</v>
      </c>
      <c r="O336" s="174">
        <f t="shared" si="83"/>
        <v>0.20700000000000002</v>
      </c>
      <c r="P336" s="174">
        <f t="shared" si="83"/>
        <v>1.2429999999999999</v>
      </c>
      <c r="Q336" s="112"/>
    </row>
    <row r="337" spans="1:17" ht="15.75">
      <c r="A337" s="114" t="s">
        <v>196</v>
      </c>
      <c r="B337" s="85" t="s">
        <v>25</v>
      </c>
      <c r="C337" s="86">
        <v>180</v>
      </c>
      <c r="D337" s="86">
        <v>0.9</v>
      </c>
      <c r="E337" s="86">
        <v>0</v>
      </c>
      <c r="F337" s="86">
        <v>18.100000000000001</v>
      </c>
      <c r="G337" s="86">
        <v>76</v>
      </c>
      <c r="H337" s="86">
        <v>12.6</v>
      </c>
      <c r="I337" s="86">
        <v>7.2</v>
      </c>
      <c r="J337" s="86">
        <v>12.6</v>
      </c>
      <c r="K337" s="86">
        <v>2.52</v>
      </c>
      <c r="L337" s="86">
        <v>0</v>
      </c>
      <c r="M337" s="86">
        <v>0</v>
      </c>
      <c r="N337" s="86">
        <v>2.3E-2</v>
      </c>
      <c r="O337" s="86">
        <v>2.3E-2</v>
      </c>
      <c r="P337" s="86">
        <v>3.6</v>
      </c>
      <c r="Q337" s="164">
        <v>418</v>
      </c>
    </row>
    <row r="338" spans="1:17" ht="15.75">
      <c r="A338" s="342" t="s">
        <v>197</v>
      </c>
      <c r="B338" s="343"/>
      <c r="C338" s="112">
        <f t="shared" ref="C338" si="84">C337</f>
        <v>180</v>
      </c>
      <c r="D338" s="112">
        <f>D337</f>
        <v>0.9</v>
      </c>
      <c r="E338" s="166">
        <f t="shared" ref="E338:P338" si="85">E337</f>
        <v>0</v>
      </c>
      <c r="F338" s="166">
        <f t="shared" si="85"/>
        <v>18.100000000000001</v>
      </c>
      <c r="G338" s="166">
        <f t="shared" si="85"/>
        <v>76</v>
      </c>
      <c r="H338" s="166">
        <f t="shared" si="85"/>
        <v>12.6</v>
      </c>
      <c r="I338" s="166">
        <f t="shared" si="85"/>
        <v>7.2</v>
      </c>
      <c r="J338" s="166">
        <f t="shared" si="85"/>
        <v>12.6</v>
      </c>
      <c r="K338" s="166">
        <f t="shared" si="85"/>
        <v>2.52</v>
      </c>
      <c r="L338" s="166">
        <f t="shared" si="85"/>
        <v>0</v>
      </c>
      <c r="M338" s="166">
        <f t="shared" si="85"/>
        <v>0</v>
      </c>
      <c r="N338" s="166">
        <f t="shared" si="85"/>
        <v>2.3E-2</v>
      </c>
      <c r="O338" s="166">
        <f t="shared" si="85"/>
        <v>2.3E-2</v>
      </c>
      <c r="P338" s="166">
        <f t="shared" si="85"/>
        <v>3.6</v>
      </c>
      <c r="Q338" s="112"/>
    </row>
    <row r="339" spans="1:17" ht="27" customHeight="1">
      <c r="A339" s="339" t="s">
        <v>198</v>
      </c>
      <c r="B339" s="168" t="s">
        <v>230</v>
      </c>
      <c r="C339" s="86">
        <v>60</v>
      </c>
      <c r="D339" s="86">
        <v>0.48</v>
      </c>
      <c r="E339" s="86">
        <v>0.06</v>
      </c>
      <c r="F339" s="86">
        <v>1.5</v>
      </c>
      <c r="G339" s="86">
        <v>9</v>
      </c>
      <c r="H339" s="86">
        <v>13.8</v>
      </c>
      <c r="I339" s="86">
        <v>8.4</v>
      </c>
      <c r="J339" s="86">
        <v>25.2</v>
      </c>
      <c r="K339" s="86">
        <v>0.6</v>
      </c>
      <c r="L339" s="86">
        <v>0</v>
      </c>
      <c r="M339" s="86">
        <v>6.0000000000000001E-3</v>
      </c>
      <c r="N339" s="86">
        <v>1.7999999999999999E-2</v>
      </c>
      <c r="O339" s="86">
        <v>2.4E-2</v>
      </c>
      <c r="P339" s="86">
        <v>6</v>
      </c>
      <c r="Q339" s="116">
        <v>511</v>
      </c>
    </row>
    <row r="340" spans="1:17" ht="25.5">
      <c r="A340" s="340"/>
      <c r="B340" s="87" t="s">
        <v>113</v>
      </c>
      <c r="C340" s="86">
        <v>180</v>
      </c>
      <c r="D340" s="86">
        <v>4.3</v>
      </c>
      <c r="E340" s="86">
        <v>2.82</v>
      </c>
      <c r="F340" s="86">
        <v>20.2</v>
      </c>
      <c r="G340" s="86">
        <v>124</v>
      </c>
      <c r="H340" s="86">
        <v>25.4</v>
      </c>
      <c r="I340" s="86">
        <v>3.21</v>
      </c>
      <c r="J340" s="86">
        <v>4.83</v>
      </c>
      <c r="K340" s="86">
        <v>1.1599999999999999</v>
      </c>
      <c r="L340" s="86">
        <v>6.75</v>
      </c>
      <c r="M340" s="86">
        <v>0.36</v>
      </c>
      <c r="N340" s="86">
        <v>5.0000000000000001E-3</v>
      </c>
      <c r="O340" s="86">
        <v>4.0000000000000001E-3</v>
      </c>
      <c r="P340" s="86">
        <v>1.2999999999999999E-2</v>
      </c>
      <c r="Q340" s="116">
        <v>516</v>
      </c>
    </row>
    <row r="341" spans="1:17" ht="25.5">
      <c r="A341" s="340"/>
      <c r="B341" s="87" t="s">
        <v>357</v>
      </c>
      <c r="C341" s="86">
        <v>200</v>
      </c>
      <c r="D341" s="86">
        <v>19</v>
      </c>
      <c r="E341" s="86">
        <v>18.600000000000001</v>
      </c>
      <c r="F341" s="86">
        <v>12.9</v>
      </c>
      <c r="G341" s="86">
        <v>295</v>
      </c>
      <c r="H341" s="86">
        <v>39.700000000000003</v>
      </c>
      <c r="I341" s="86">
        <v>44.6</v>
      </c>
      <c r="J341" s="86">
        <v>187.6</v>
      </c>
      <c r="K341" s="86">
        <v>1.9</v>
      </c>
      <c r="L341" s="86">
        <v>545.79999999999995</v>
      </c>
      <c r="M341" s="86">
        <v>25</v>
      </c>
      <c r="N341" s="86">
        <v>0.12</v>
      </c>
      <c r="O341" s="86">
        <v>0.17</v>
      </c>
      <c r="P341" s="86">
        <v>4.6399999999999997</v>
      </c>
      <c r="Q341" s="112">
        <v>290</v>
      </c>
    </row>
    <row r="342" spans="1:17" ht="15.75">
      <c r="A342" s="340"/>
      <c r="B342" s="85" t="s">
        <v>82</v>
      </c>
      <c r="C342" s="86">
        <v>180</v>
      </c>
      <c r="D342" s="86">
        <v>0.39</v>
      </c>
      <c r="E342" s="86">
        <v>1.7999999999999999E-2</v>
      </c>
      <c r="F342" s="86">
        <v>24.9</v>
      </c>
      <c r="G342" s="86">
        <v>101.6</v>
      </c>
      <c r="H342" s="86">
        <v>28.5</v>
      </c>
      <c r="I342" s="86">
        <v>5.4</v>
      </c>
      <c r="J342" s="86">
        <v>13.8</v>
      </c>
      <c r="K342" s="86">
        <v>1.1100000000000001</v>
      </c>
      <c r="L342" s="86">
        <v>153.30000000000001</v>
      </c>
      <c r="M342" s="86">
        <v>0</v>
      </c>
      <c r="N342" s="86">
        <v>1.8E-3</v>
      </c>
      <c r="O342" s="86">
        <v>5.4000000000000003E-3</v>
      </c>
      <c r="P342" s="86">
        <v>0.36</v>
      </c>
      <c r="Q342" s="116">
        <v>394</v>
      </c>
    </row>
    <row r="343" spans="1:17" ht="15.75">
      <c r="A343" s="341"/>
      <c r="B343" s="85" t="s">
        <v>30</v>
      </c>
      <c r="C343" s="86">
        <v>40</v>
      </c>
      <c r="D343" s="86">
        <v>2.64</v>
      </c>
      <c r="E343" s="86">
        <v>0.35</v>
      </c>
      <c r="F343" s="86">
        <v>16.899999999999999</v>
      </c>
      <c r="G343" s="86">
        <v>81.5</v>
      </c>
      <c r="H343" s="86">
        <v>7.6</v>
      </c>
      <c r="I343" s="86">
        <v>7.2</v>
      </c>
      <c r="J343" s="86">
        <v>34.799999999999997</v>
      </c>
      <c r="K343" s="86">
        <v>1.6</v>
      </c>
      <c r="L343" s="86">
        <v>54.4</v>
      </c>
      <c r="M343" s="86">
        <v>0</v>
      </c>
      <c r="N343" s="86">
        <v>7.1999999999999995E-2</v>
      </c>
      <c r="O343" s="86">
        <v>3.2000000000000001E-2</v>
      </c>
      <c r="P343" s="86">
        <v>0</v>
      </c>
      <c r="Q343" s="116">
        <v>509</v>
      </c>
    </row>
    <row r="344" spans="1:17" ht="15.75">
      <c r="A344" s="342" t="s">
        <v>199</v>
      </c>
      <c r="B344" s="343"/>
      <c r="C344" s="112">
        <f>C339+C340+C341+C342+C343</f>
        <v>660</v>
      </c>
      <c r="D344" s="112">
        <f>D339+D340+D341+D342+D343</f>
        <v>26.810000000000002</v>
      </c>
      <c r="E344" s="174">
        <f t="shared" ref="E344:P344" si="86">E339+E340+E341+E342+E343</f>
        <v>21.848000000000003</v>
      </c>
      <c r="F344" s="174">
        <f t="shared" si="86"/>
        <v>76.400000000000006</v>
      </c>
      <c r="G344" s="174">
        <f t="shared" si="86"/>
        <v>611.1</v>
      </c>
      <c r="H344" s="174">
        <f t="shared" si="86"/>
        <v>115</v>
      </c>
      <c r="I344" s="174">
        <f t="shared" si="86"/>
        <v>68.81</v>
      </c>
      <c r="J344" s="174">
        <f t="shared" si="86"/>
        <v>266.23</v>
      </c>
      <c r="K344" s="174">
        <f t="shared" si="86"/>
        <v>6.3699999999999992</v>
      </c>
      <c r="L344" s="174">
        <f t="shared" si="86"/>
        <v>760.24999999999989</v>
      </c>
      <c r="M344" s="174">
        <f t="shared" si="86"/>
        <v>25.366</v>
      </c>
      <c r="N344" s="174">
        <f t="shared" si="86"/>
        <v>0.21679999999999999</v>
      </c>
      <c r="O344" s="174">
        <f t="shared" si="86"/>
        <v>0.2354</v>
      </c>
      <c r="P344" s="174">
        <f t="shared" si="86"/>
        <v>11.012999999999998</v>
      </c>
      <c r="Q344" s="112"/>
    </row>
    <row r="345" spans="1:17" ht="25.5">
      <c r="A345" s="339" t="s">
        <v>200</v>
      </c>
      <c r="B345" s="87" t="s">
        <v>143</v>
      </c>
      <c r="C345" s="86">
        <v>70</v>
      </c>
      <c r="D345" s="86">
        <v>1</v>
      </c>
      <c r="E345" s="86">
        <v>4</v>
      </c>
      <c r="F345" s="86">
        <v>30</v>
      </c>
      <c r="G345" s="86">
        <v>160</v>
      </c>
      <c r="H345" s="86">
        <v>1.6</v>
      </c>
      <c r="I345" s="86">
        <v>16.2</v>
      </c>
      <c r="J345" s="86">
        <v>39.700000000000003</v>
      </c>
      <c r="K345" s="86">
        <v>0.95</v>
      </c>
      <c r="L345" s="86">
        <v>80.2</v>
      </c>
      <c r="M345" s="86">
        <v>4.2</v>
      </c>
      <c r="N345" s="86">
        <v>7.0000000000000007E-2</v>
      </c>
      <c r="O345" s="86">
        <v>0.04</v>
      </c>
      <c r="P345" s="86">
        <v>2.8000000000000001E-2</v>
      </c>
      <c r="Q345" s="112">
        <v>437</v>
      </c>
    </row>
    <row r="346" spans="1:17" ht="15.75">
      <c r="A346" s="340"/>
      <c r="B346" s="85" t="s">
        <v>94</v>
      </c>
      <c r="C346" s="86">
        <v>180</v>
      </c>
      <c r="D346" s="86">
        <v>5</v>
      </c>
      <c r="E346" s="86">
        <v>2.7</v>
      </c>
      <c r="F346" s="86">
        <v>16.600000000000001</v>
      </c>
      <c r="G346" s="86">
        <v>110.7</v>
      </c>
      <c r="H346" s="86">
        <v>216</v>
      </c>
      <c r="I346" s="86">
        <v>25.2</v>
      </c>
      <c r="J346" s="86">
        <v>162</v>
      </c>
      <c r="K346" s="86">
        <v>0.18</v>
      </c>
      <c r="L346" s="86">
        <v>263</v>
      </c>
      <c r="M346" s="86">
        <v>36</v>
      </c>
      <c r="N346" s="86">
        <v>7.0000000000000007E-2</v>
      </c>
      <c r="O346" s="86">
        <v>0.31</v>
      </c>
      <c r="P346" s="86">
        <v>1.26</v>
      </c>
      <c r="Q346" s="116">
        <v>420</v>
      </c>
    </row>
    <row r="347" spans="1:17" ht="15.75">
      <c r="A347" s="342" t="s">
        <v>201</v>
      </c>
      <c r="B347" s="343"/>
      <c r="C347" s="112">
        <f>C345+C346</f>
        <v>250</v>
      </c>
      <c r="D347" s="112">
        <f>D345+D346</f>
        <v>6</v>
      </c>
      <c r="E347" s="174">
        <f t="shared" ref="E347:P347" si="87">E345+E346</f>
        <v>6.7</v>
      </c>
      <c r="F347" s="174">
        <f t="shared" si="87"/>
        <v>46.6</v>
      </c>
      <c r="G347" s="174">
        <f t="shared" si="87"/>
        <v>270.7</v>
      </c>
      <c r="H347" s="174">
        <f t="shared" si="87"/>
        <v>217.6</v>
      </c>
      <c r="I347" s="174">
        <f t="shared" si="87"/>
        <v>41.4</v>
      </c>
      <c r="J347" s="174">
        <f t="shared" si="87"/>
        <v>201.7</v>
      </c>
      <c r="K347" s="174">
        <f t="shared" si="87"/>
        <v>1.1299999999999999</v>
      </c>
      <c r="L347" s="174">
        <f t="shared" si="87"/>
        <v>343.2</v>
      </c>
      <c r="M347" s="174">
        <f t="shared" si="87"/>
        <v>40.200000000000003</v>
      </c>
      <c r="N347" s="174">
        <f t="shared" si="87"/>
        <v>0.14000000000000001</v>
      </c>
      <c r="O347" s="174">
        <f t="shared" si="87"/>
        <v>0.35</v>
      </c>
      <c r="P347" s="174">
        <f t="shared" si="87"/>
        <v>1.288</v>
      </c>
      <c r="Q347" s="112"/>
    </row>
    <row r="348" spans="1:17" ht="26.25">
      <c r="A348" s="357" t="s">
        <v>231</v>
      </c>
      <c r="B348" s="357"/>
      <c r="C348" s="144">
        <f>C336+C338+C344+C347</f>
        <v>1500</v>
      </c>
      <c r="D348" s="179">
        <f>D336+D338+D344+D347</f>
        <v>44.830000000000005</v>
      </c>
      <c r="E348" s="179">
        <f t="shared" ref="E348:P348" si="88">E336+E338+E344+E347</f>
        <v>42.058000000000007</v>
      </c>
      <c r="F348" s="144">
        <f t="shared" si="88"/>
        <v>206.6</v>
      </c>
      <c r="G348" s="144">
        <f t="shared" si="88"/>
        <v>1386.8</v>
      </c>
      <c r="H348" s="144">
        <f t="shared" si="88"/>
        <v>562.5</v>
      </c>
      <c r="I348" s="144">
        <f t="shared" si="88"/>
        <v>149.01000000000002</v>
      </c>
      <c r="J348" s="144">
        <f t="shared" si="88"/>
        <v>668.82999999999993</v>
      </c>
      <c r="K348" s="144">
        <f t="shared" si="88"/>
        <v>11.18</v>
      </c>
      <c r="L348" s="144">
        <f t="shared" si="88"/>
        <v>1311.75</v>
      </c>
      <c r="M348" s="144">
        <f t="shared" si="88"/>
        <v>139.666</v>
      </c>
      <c r="N348" s="144">
        <f t="shared" si="88"/>
        <v>0.49980000000000002</v>
      </c>
      <c r="O348" s="144">
        <f t="shared" si="88"/>
        <v>0.81540000000000001</v>
      </c>
      <c r="P348" s="144">
        <f t="shared" si="88"/>
        <v>17.143999999999998</v>
      </c>
      <c r="Q348" s="112"/>
    </row>
    <row r="349" spans="1:17" ht="26.25">
      <c r="A349" s="118"/>
      <c r="B349" s="118"/>
      <c r="C349" s="119"/>
      <c r="D349" s="119"/>
      <c r="E349" s="119"/>
      <c r="F349" s="119"/>
      <c r="G349" s="119"/>
      <c r="H349" s="119"/>
      <c r="I349" s="122"/>
      <c r="J349" s="122"/>
      <c r="K349" s="122"/>
      <c r="L349" s="122"/>
      <c r="M349" s="122"/>
      <c r="N349" s="122"/>
      <c r="O349" s="122"/>
      <c r="P349" s="122"/>
      <c r="Q349" s="122"/>
    </row>
    <row r="350" spans="1:17" ht="26.25">
      <c r="A350" s="118"/>
      <c r="B350" s="118"/>
      <c r="C350" s="119"/>
      <c r="D350" s="119"/>
      <c r="E350" s="119"/>
      <c r="F350" s="119"/>
      <c r="G350" s="119"/>
      <c r="H350" s="119"/>
      <c r="I350" s="122"/>
      <c r="J350" s="122"/>
      <c r="K350" s="122"/>
      <c r="L350" s="122"/>
      <c r="M350" s="122"/>
      <c r="N350" s="122"/>
      <c r="O350" s="122"/>
      <c r="P350" s="122"/>
      <c r="Q350" s="122"/>
    </row>
    <row r="351" spans="1:17" ht="26.25">
      <c r="A351" s="118"/>
      <c r="B351" s="118"/>
      <c r="C351" s="119"/>
      <c r="D351" s="119"/>
      <c r="E351" s="119"/>
      <c r="F351" s="119"/>
      <c r="G351" s="119"/>
      <c r="H351" s="119"/>
      <c r="I351" s="122"/>
      <c r="J351" s="122"/>
      <c r="K351" s="122"/>
      <c r="L351" s="122"/>
      <c r="M351" s="122"/>
      <c r="N351" s="122"/>
      <c r="O351" s="122"/>
      <c r="P351" s="122"/>
      <c r="Q351" s="122"/>
    </row>
    <row r="352" spans="1:17" ht="26.25">
      <c r="A352" s="118"/>
      <c r="B352" s="118"/>
      <c r="C352" s="119"/>
      <c r="D352" s="119"/>
      <c r="E352" s="119"/>
      <c r="F352" s="119"/>
      <c r="G352" s="119"/>
      <c r="H352" s="119"/>
      <c r="I352" s="122"/>
      <c r="J352" s="122"/>
      <c r="K352" s="122"/>
      <c r="L352" s="122"/>
      <c r="M352" s="122"/>
      <c r="N352" s="122"/>
      <c r="O352" s="122"/>
      <c r="P352" s="122"/>
      <c r="Q352" s="122"/>
    </row>
    <row r="353" spans="1:17" ht="26.25">
      <c r="A353" s="118"/>
      <c r="B353" s="118"/>
      <c r="C353" s="119"/>
      <c r="D353" s="119"/>
      <c r="E353" s="119"/>
      <c r="F353" s="119"/>
      <c r="G353" s="119"/>
      <c r="H353" s="119"/>
      <c r="I353" s="122"/>
      <c r="J353" s="122"/>
      <c r="K353" s="122"/>
      <c r="L353" s="122"/>
      <c r="M353" s="122"/>
      <c r="N353" s="122"/>
      <c r="O353" s="122"/>
      <c r="P353" s="122"/>
      <c r="Q353" s="122"/>
    </row>
    <row r="354" spans="1:17" ht="26.25">
      <c r="A354" s="118"/>
      <c r="B354" s="118"/>
      <c r="C354" s="119"/>
      <c r="D354" s="119"/>
      <c r="E354" s="119"/>
      <c r="F354" s="119"/>
      <c r="G354" s="119"/>
      <c r="H354" s="119"/>
      <c r="I354" s="122"/>
      <c r="J354" s="122"/>
      <c r="K354" s="122"/>
      <c r="L354" s="122"/>
      <c r="M354" s="122"/>
      <c r="N354" s="122"/>
      <c r="O354" s="122"/>
      <c r="P354" s="122"/>
      <c r="Q354" s="122"/>
    </row>
    <row r="355" spans="1:17" ht="23.25">
      <c r="A355" s="348" t="s">
        <v>232</v>
      </c>
      <c r="B355" s="348"/>
      <c r="C355" s="348"/>
      <c r="D355" s="348"/>
      <c r="E355" s="348"/>
      <c r="F355" s="348"/>
      <c r="G355" s="348"/>
      <c r="H355" s="348"/>
      <c r="I355" s="348"/>
      <c r="J355" s="348"/>
      <c r="K355" s="348"/>
      <c r="L355" s="348"/>
      <c r="M355" s="348"/>
      <c r="N355" s="348"/>
      <c r="O355" s="348"/>
      <c r="P355" s="348"/>
      <c r="Q355" s="348"/>
    </row>
    <row r="356" spans="1:17">
      <c r="A356" s="349" t="s">
        <v>187</v>
      </c>
      <c r="B356" s="349" t="s">
        <v>51</v>
      </c>
      <c r="C356" s="349" t="s">
        <v>188</v>
      </c>
      <c r="D356" s="349" t="s">
        <v>189</v>
      </c>
      <c r="E356" s="350"/>
      <c r="F356" s="350"/>
      <c r="G356" s="349" t="s">
        <v>339</v>
      </c>
      <c r="H356" s="349" t="s">
        <v>340</v>
      </c>
      <c r="I356" s="349" t="s">
        <v>341</v>
      </c>
      <c r="J356" s="350" t="s">
        <v>342</v>
      </c>
      <c r="K356" s="350" t="s">
        <v>343</v>
      </c>
      <c r="L356" s="350" t="s">
        <v>344</v>
      </c>
      <c r="M356" s="350" t="s">
        <v>345</v>
      </c>
      <c r="N356" s="350" t="s">
        <v>346</v>
      </c>
      <c r="O356" s="350" t="s">
        <v>347</v>
      </c>
      <c r="P356" s="350" t="s">
        <v>348</v>
      </c>
      <c r="Q356" s="349" t="s">
        <v>349</v>
      </c>
    </row>
    <row r="357" spans="1:17">
      <c r="A357" s="349"/>
      <c r="B357" s="350"/>
      <c r="C357" s="350"/>
      <c r="D357" s="175" t="s">
        <v>190</v>
      </c>
      <c r="E357" s="175" t="s">
        <v>191</v>
      </c>
      <c r="F357" s="175" t="s">
        <v>192</v>
      </c>
      <c r="G357" s="350"/>
      <c r="H357" s="350"/>
      <c r="I357" s="350"/>
      <c r="J357" s="350"/>
      <c r="K357" s="350"/>
      <c r="L357" s="350"/>
      <c r="M357" s="350"/>
      <c r="N357" s="350"/>
      <c r="O357" s="350"/>
      <c r="P357" s="350"/>
      <c r="Q357" s="349"/>
    </row>
    <row r="358" spans="1:17" ht="25.5">
      <c r="A358" s="339" t="s">
        <v>194</v>
      </c>
      <c r="B358" s="87" t="s">
        <v>107</v>
      </c>
      <c r="C358" s="86">
        <v>180</v>
      </c>
      <c r="D358" s="169">
        <v>4.7</v>
      </c>
      <c r="E358" s="169">
        <v>6.6</v>
      </c>
      <c r="F358" s="169">
        <v>23.6</v>
      </c>
      <c r="G358" s="169">
        <v>173</v>
      </c>
      <c r="H358" s="86">
        <v>21.9</v>
      </c>
      <c r="I358" s="86">
        <v>48.9</v>
      </c>
      <c r="J358" s="86">
        <v>126.2</v>
      </c>
      <c r="K358" s="86">
        <v>1.35</v>
      </c>
      <c r="L358" s="86">
        <v>88.8</v>
      </c>
      <c r="M358" s="86">
        <v>23.2</v>
      </c>
      <c r="N358" s="86">
        <v>0.13</v>
      </c>
      <c r="O358" s="86">
        <v>3.4000000000000002E-2</v>
      </c>
      <c r="P358" s="86">
        <v>0</v>
      </c>
      <c r="Q358" s="116">
        <v>182</v>
      </c>
    </row>
    <row r="359" spans="1:17" ht="15.75">
      <c r="A359" s="340"/>
      <c r="B359" s="85" t="s">
        <v>134</v>
      </c>
      <c r="C359" s="86">
        <v>180</v>
      </c>
      <c r="D359" s="86">
        <v>1.3</v>
      </c>
      <c r="E359" s="86">
        <v>1.4</v>
      </c>
      <c r="F359" s="86">
        <v>14.8</v>
      </c>
      <c r="G359" s="86">
        <v>77.400000000000006</v>
      </c>
      <c r="H359" s="86">
        <v>113.9</v>
      </c>
      <c r="I359" s="86">
        <v>16.2</v>
      </c>
      <c r="J359" s="86">
        <v>99.1</v>
      </c>
      <c r="K359" s="86">
        <v>0.33</v>
      </c>
      <c r="L359" s="86">
        <v>163.9</v>
      </c>
      <c r="M359" s="86">
        <v>21.6</v>
      </c>
      <c r="N359" s="86">
        <v>4.7E-2</v>
      </c>
      <c r="O359" s="86">
        <v>0.17</v>
      </c>
      <c r="P359" s="86">
        <v>1.42</v>
      </c>
      <c r="Q359" s="112">
        <v>413</v>
      </c>
    </row>
    <row r="360" spans="1:17" ht="15.75">
      <c r="A360" s="340"/>
      <c r="B360" s="85" t="s">
        <v>61</v>
      </c>
      <c r="C360" s="90" t="s">
        <v>63</v>
      </c>
      <c r="D360" s="86">
        <v>3.12</v>
      </c>
      <c r="E360" s="86">
        <v>5.31</v>
      </c>
      <c r="F360" s="86">
        <v>20.09</v>
      </c>
      <c r="G360" s="86">
        <v>140.30000000000001</v>
      </c>
      <c r="H360" s="86">
        <v>9.3000000000000007</v>
      </c>
      <c r="I360" s="86">
        <v>9.9</v>
      </c>
      <c r="J360" s="86">
        <v>29.1</v>
      </c>
      <c r="K360" s="86">
        <v>0.62</v>
      </c>
      <c r="L360" s="86">
        <v>42.9</v>
      </c>
      <c r="M360" s="86">
        <v>40</v>
      </c>
      <c r="N360" s="86">
        <v>0.05</v>
      </c>
      <c r="O360" s="86">
        <v>0.03</v>
      </c>
      <c r="P360" s="86">
        <v>0</v>
      </c>
      <c r="Q360" s="116">
        <v>1</v>
      </c>
    </row>
    <row r="361" spans="1:17" ht="15.75">
      <c r="A361" s="340"/>
      <c r="B361" s="129" t="s">
        <v>144</v>
      </c>
      <c r="C361" s="86">
        <v>50</v>
      </c>
      <c r="D361" s="86">
        <v>6.35</v>
      </c>
      <c r="E361" s="86">
        <v>5.75</v>
      </c>
      <c r="F361" s="86">
        <v>0.35</v>
      </c>
      <c r="G361" s="86">
        <v>78</v>
      </c>
      <c r="H361" s="86">
        <v>27.5</v>
      </c>
      <c r="I361" s="86">
        <v>6</v>
      </c>
      <c r="J361" s="86">
        <v>96</v>
      </c>
      <c r="K361" s="86">
        <v>1.25</v>
      </c>
      <c r="L361" s="86">
        <v>70</v>
      </c>
      <c r="M361" s="86">
        <v>125</v>
      </c>
      <c r="N361" s="86">
        <v>3.6999999999999998E-2</v>
      </c>
      <c r="O361" s="86">
        <v>0.22</v>
      </c>
      <c r="P361" s="86">
        <v>0</v>
      </c>
      <c r="Q361" s="116">
        <v>227</v>
      </c>
    </row>
    <row r="362" spans="1:17" ht="15.75">
      <c r="A362" s="341"/>
      <c r="B362" s="129" t="s">
        <v>30</v>
      </c>
      <c r="C362" s="86">
        <v>40</v>
      </c>
      <c r="D362" s="86">
        <v>2.64</v>
      </c>
      <c r="E362" s="86">
        <v>0.35</v>
      </c>
      <c r="F362" s="86">
        <v>16.899999999999999</v>
      </c>
      <c r="G362" s="86">
        <v>81.5</v>
      </c>
      <c r="H362" s="86">
        <v>7.6</v>
      </c>
      <c r="I362" s="86">
        <v>7.2</v>
      </c>
      <c r="J362" s="86">
        <v>34.799999999999997</v>
      </c>
      <c r="K362" s="86">
        <v>1.6</v>
      </c>
      <c r="L362" s="86">
        <v>54.4</v>
      </c>
      <c r="M362" s="86">
        <v>0</v>
      </c>
      <c r="N362" s="86">
        <v>7.1999999999999995E-2</v>
      </c>
      <c r="O362" s="86">
        <v>3.2000000000000001E-2</v>
      </c>
      <c r="P362" s="86">
        <v>0</v>
      </c>
      <c r="Q362" s="116">
        <v>509</v>
      </c>
    </row>
    <row r="363" spans="1:17" ht="15.75">
      <c r="A363" s="342" t="s">
        <v>195</v>
      </c>
      <c r="B363" s="343"/>
      <c r="C363" s="112">
        <v>497</v>
      </c>
      <c r="D363" s="112">
        <f>D358+D359+D360+D361+D362</f>
        <v>18.11</v>
      </c>
      <c r="E363" s="174">
        <f t="shared" ref="E363:P363" si="89">E358+E359+E360+E361+E362</f>
        <v>19.41</v>
      </c>
      <c r="F363" s="174">
        <f t="shared" si="89"/>
        <v>75.740000000000009</v>
      </c>
      <c r="G363" s="174">
        <f t="shared" si="89"/>
        <v>550.20000000000005</v>
      </c>
      <c r="H363" s="174">
        <f t="shared" si="89"/>
        <v>180.20000000000002</v>
      </c>
      <c r="I363" s="174">
        <f t="shared" si="89"/>
        <v>88.2</v>
      </c>
      <c r="J363" s="174">
        <f t="shared" si="89"/>
        <v>385.2</v>
      </c>
      <c r="K363" s="174">
        <f t="shared" si="89"/>
        <v>5.15</v>
      </c>
      <c r="L363" s="174">
        <f t="shared" si="89"/>
        <v>419.99999999999994</v>
      </c>
      <c r="M363" s="174">
        <f t="shared" si="89"/>
        <v>209.8</v>
      </c>
      <c r="N363" s="174">
        <f t="shared" si="89"/>
        <v>0.33599999999999997</v>
      </c>
      <c r="O363" s="174">
        <f t="shared" si="89"/>
        <v>0.48599999999999999</v>
      </c>
      <c r="P363" s="174">
        <f t="shared" si="89"/>
        <v>1.42</v>
      </c>
      <c r="Q363" s="112"/>
    </row>
    <row r="364" spans="1:17" ht="15.75">
      <c r="A364" s="114" t="s">
        <v>196</v>
      </c>
      <c r="B364" s="85" t="s">
        <v>233</v>
      </c>
      <c r="C364" s="86">
        <v>100</v>
      </c>
      <c r="D364" s="86">
        <v>0.4</v>
      </c>
      <c r="E364" s="86">
        <v>0.4</v>
      </c>
      <c r="F364" s="86">
        <v>9.8000000000000007</v>
      </c>
      <c r="G364" s="86">
        <v>44.5</v>
      </c>
      <c r="H364" s="86">
        <v>16</v>
      </c>
      <c r="I364" s="86">
        <v>8</v>
      </c>
      <c r="J364" s="86">
        <v>11</v>
      </c>
      <c r="K364" s="86">
        <v>2.2000000000000002</v>
      </c>
      <c r="L364" s="86">
        <v>0.63</v>
      </c>
      <c r="M364" s="86">
        <v>0.01</v>
      </c>
      <c r="N364" s="86">
        <v>0.03</v>
      </c>
      <c r="O364" s="86">
        <v>0.02</v>
      </c>
      <c r="P364" s="86">
        <v>10</v>
      </c>
      <c r="Q364" s="116">
        <v>510</v>
      </c>
    </row>
    <row r="365" spans="1:17" ht="15.75">
      <c r="A365" s="342" t="s">
        <v>197</v>
      </c>
      <c r="B365" s="343"/>
      <c r="C365" s="112">
        <f t="shared" ref="C365" si="90">C364</f>
        <v>100</v>
      </c>
      <c r="D365" s="112">
        <f>D364</f>
        <v>0.4</v>
      </c>
      <c r="E365" s="116">
        <f t="shared" ref="E365:P365" si="91">E364</f>
        <v>0.4</v>
      </c>
      <c r="F365" s="116">
        <f t="shared" si="91"/>
        <v>9.8000000000000007</v>
      </c>
      <c r="G365" s="116">
        <f>G364</f>
        <v>44.5</v>
      </c>
      <c r="H365" s="116">
        <f t="shared" si="91"/>
        <v>16</v>
      </c>
      <c r="I365" s="116">
        <f t="shared" si="91"/>
        <v>8</v>
      </c>
      <c r="J365" s="116">
        <f t="shared" si="91"/>
        <v>11</v>
      </c>
      <c r="K365" s="116">
        <f t="shared" si="91"/>
        <v>2.2000000000000002</v>
      </c>
      <c r="L365" s="116">
        <f t="shared" si="91"/>
        <v>0.63</v>
      </c>
      <c r="M365" s="116">
        <f t="shared" si="91"/>
        <v>0.01</v>
      </c>
      <c r="N365" s="116">
        <f t="shared" si="91"/>
        <v>0.03</v>
      </c>
      <c r="O365" s="116">
        <f t="shared" si="91"/>
        <v>0.02</v>
      </c>
      <c r="P365" s="116">
        <f t="shared" si="91"/>
        <v>10</v>
      </c>
      <c r="Q365" s="112"/>
    </row>
    <row r="366" spans="1:17" ht="25.5">
      <c r="A366" s="339" t="s">
        <v>198</v>
      </c>
      <c r="B366" s="87" t="s">
        <v>70</v>
      </c>
      <c r="C366" s="86">
        <v>60</v>
      </c>
      <c r="D366" s="86">
        <v>0.48</v>
      </c>
      <c r="E366" s="86">
        <v>0.06</v>
      </c>
      <c r="F366" s="86">
        <v>1.5</v>
      </c>
      <c r="G366" s="86">
        <v>9</v>
      </c>
      <c r="H366" s="86">
        <v>13.8</v>
      </c>
      <c r="I366" s="86">
        <v>8.4</v>
      </c>
      <c r="J366" s="86">
        <v>25.2</v>
      </c>
      <c r="K366" s="86">
        <v>0.6</v>
      </c>
      <c r="L366" s="86">
        <v>0</v>
      </c>
      <c r="M366" s="86">
        <v>6.0000000000000001E-3</v>
      </c>
      <c r="N366" s="86">
        <v>1.7999999999999999E-2</v>
      </c>
      <c r="O366" s="86">
        <v>2.4E-2</v>
      </c>
      <c r="P366" s="86">
        <v>6</v>
      </c>
      <c r="Q366" s="116">
        <v>511</v>
      </c>
    </row>
    <row r="367" spans="1:17" ht="15.75">
      <c r="A367" s="340"/>
      <c r="B367" s="85" t="s">
        <v>71</v>
      </c>
      <c r="C367" s="86">
        <v>180</v>
      </c>
      <c r="D367" s="86">
        <v>1.49</v>
      </c>
      <c r="E367" s="86">
        <v>5.28</v>
      </c>
      <c r="F367" s="86">
        <v>11.6</v>
      </c>
      <c r="G367" s="86">
        <v>99.9</v>
      </c>
      <c r="H367" s="86">
        <v>25</v>
      </c>
      <c r="I367" s="86">
        <v>20</v>
      </c>
      <c r="J367" s="86">
        <v>46.7</v>
      </c>
      <c r="K367" s="86">
        <v>0.74</v>
      </c>
      <c r="L367" s="86">
        <v>392.1</v>
      </c>
      <c r="M367" s="86">
        <v>0</v>
      </c>
      <c r="N367" s="86">
        <v>7.0000000000000007E-2</v>
      </c>
      <c r="O367" s="86">
        <v>4.5999999999999999E-2</v>
      </c>
      <c r="P367" s="86">
        <v>8.49</v>
      </c>
      <c r="Q367" s="116">
        <v>81</v>
      </c>
    </row>
    <row r="368" spans="1:17" ht="27.75" customHeight="1">
      <c r="A368" s="340"/>
      <c r="B368" s="87" t="s">
        <v>77</v>
      </c>
      <c r="C368" s="86">
        <v>80</v>
      </c>
      <c r="D368" s="86">
        <v>15.1</v>
      </c>
      <c r="E368" s="86">
        <v>14.3</v>
      </c>
      <c r="F368" s="86">
        <v>4.32</v>
      </c>
      <c r="G368" s="86">
        <v>206</v>
      </c>
      <c r="H368" s="86">
        <v>6.9</v>
      </c>
      <c r="I368" s="152">
        <v>18.399999999999999</v>
      </c>
      <c r="J368" s="152">
        <v>274.10000000000002</v>
      </c>
      <c r="K368" s="152">
        <v>8.08</v>
      </c>
      <c r="L368" s="152">
        <v>0</v>
      </c>
      <c r="M368" s="152">
        <v>2880</v>
      </c>
      <c r="N368" s="152">
        <v>0.24</v>
      </c>
      <c r="O368" s="152">
        <v>1.84</v>
      </c>
      <c r="P368" s="152">
        <v>6.08</v>
      </c>
      <c r="Q368" s="132">
        <v>515</v>
      </c>
    </row>
    <row r="369" spans="1:17" ht="25.5">
      <c r="A369" s="340"/>
      <c r="B369" s="87" t="s">
        <v>81</v>
      </c>
      <c r="C369" s="86">
        <v>130</v>
      </c>
      <c r="D369" s="86">
        <v>3.6</v>
      </c>
      <c r="E369" s="86">
        <v>2.6</v>
      </c>
      <c r="F369" s="86">
        <v>26.5</v>
      </c>
      <c r="G369" s="86">
        <v>143.80000000000001</v>
      </c>
      <c r="H369" s="86">
        <v>6.48</v>
      </c>
      <c r="I369" s="152">
        <v>19.600000000000001</v>
      </c>
      <c r="J369" s="152">
        <v>41.1</v>
      </c>
      <c r="K369" s="152">
        <v>1.05</v>
      </c>
      <c r="L369" s="152">
        <v>46</v>
      </c>
      <c r="M369" s="152">
        <v>0</v>
      </c>
      <c r="N369" s="152">
        <v>7.0000000000000007E-2</v>
      </c>
      <c r="O369" s="152">
        <v>2.5999999999999999E-2</v>
      </c>
      <c r="P369" s="152">
        <v>0</v>
      </c>
      <c r="Q369" s="132">
        <v>218</v>
      </c>
    </row>
    <row r="370" spans="1:17" ht="15.75">
      <c r="A370" s="340"/>
      <c r="B370" s="85" t="s">
        <v>377</v>
      </c>
      <c r="C370" s="86">
        <v>180</v>
      </c>
      <c r="D370" s="86">
        <v>0.14000000000000001</v>
      </c>
      <c r="E370" s="86">
        <v>0.14000000000000001</v>
      </c>
      <c r="F370" s="86">
        <v>21.5</v>
      </c>
      <c r="G370" s="86">
        <v>87.8</v>
      </c>
      <c r="H370" s="86">
        <v>13.03</v>
      </c>
      <c r="I370" s="86">
        <v>3.24</v>
      </c>
      <c r="J370" s="86">
        <v>3.96</v>
      </c>
      <c r="K370" s="86">
        <v>0.84</v>
      </c>
      <c r="L370" s="86">
        <v>100.6</v>
      </c>
      <c r="M370" s="86">
        <v>0</v>
      </c>
      <c r="N370" s="86">
        <v>8.9999999999999993E-3</v>
      </c>
      <c r="O370" s="86">
        <v>7.0000000000000001E-3</v>
      </c>
      <c r="P370" s="86">
        <v>1.55</v>
      </c>
      <c r="Q370" s="116">
        <v>390</v>
      </c>
    </row>
    <row r="371" spans="1:17" ht="15.75">
      <c r="A371" s="341"/>
      <c r="B371" s="85" t="s">
        <v>30</v>
      </c>
      <c r="C371" s="86">
        <v>40</v>
      </c>
      <c r="D371" s="86">
        <v>2.64</v>
      </c>
      <c r="E371" s="86">
        <v>0.35</v>
      </c>
      <c r="F371" s="86">
        <v>16.899999999999999</v>
      </c>
      <c r="G371" s="86">
        <v>81.5</v>
      </c>
      <c r="H371" s="86">
        <v>7.6</v>
      </c>
      <c r="I371" s="86">
        <v>7.2</v>
      </c>
      <c r="J371" s="86">
        <v>34.799999999999997</v>
      </c>
      <c r="K371" s="86">
        <v>1.6</v>
      </c>
      <c r="L371" s="86">
        <v>54.4</v>
      </c>
      <c r="M371" s="86">
        <v>0</v>
      </c>
      <c r="N371" s="86">
        <v>7.1999999999999995E-2</v>
      </c>
      <c r="O371" s="86">
        <v>3.2000000000000001E-2</v>
      </c>
      <c r="P371" s="86">
        <v>0</v>
      </c>
      <c r="Q371" s="116">
        <v>509</v>
      </c>
    </row>
    <row r="372" spans="1:17" ht="15.75">
      <c r="A372" s="342" t="s">
        <v>199</v>
      </c>
      <c r="B372" s="343"/>
      <c r="C372" s="112">
        <f>C366+C367+C368+C369+C370+C371</f>
        <v>670</v>
      </c>
      <c r="D372" s="112">
        <f>D366+D367+D368+D369+D370+D371</f>
        <v>23.450000000000003</v>
      </c>
      <c r="E372" s="174">
        <f t="shared" ref="E372:P372" si="92">E366+E367+E368+E369+E370+E371</f>
        <v>22.730000000000004</v>
      </c>
      <c r="F372" s="174">
        <f t="shared" si="92"/>
        <v>82.32</v>
      </c>
      <c r="G372" s="174">
        <f t="shared" si="92"/>
        <v>628</v>
      </c>
      <c r="H372" s="174">
        <f t="shared" si="92"/>
        <v>72.809999999999988</v>
      </c>
      <c r="I372" s="174">
        <f t="shared" si="92"/>
        <v>76.84</v>
      </c>
      <c r="J372" s="174">
        <f t="shared" si="92"/>
        <v>425.86</v>
      </c>
      <c r="K372" s="174">
        <f t="shared" si="92"/>
        <v>12.91</v>
      </c>
      <c r="L372" s="174">
        <f t="shared" si="92"/>
        <v>593.1</v>
      </c>
      <c r="M372" s="174">
        <f t="shared" si="92"/>
        <v>2880.0059999999999</v>
      </c>
      <c r="N372" s="174">
        <f t="shared" si="92"/>
        <v>0.47900000000000004</v>
      </c>
      <c r="O372" s="174">
        <f t="shared" si="92"/>
        <v>1.9750000000000001</v>
      </c>
      <c r="P372" s="174">
        <f t="shared" si="92"/>
        <v>22.12</v>
      </c>
      <c r="Q372" s="112"/>
    </row>
    <row r="373" spans="1:17" ht="25.5">
      <c r="A373" s="354" t="s">
        <v>200</v>
      </c>
      <c r="B373" s="87" t="s">
        <v>358</v>
      </c>
      <c r="C373" s="86">
        <v>120</v>
      </c>
      <c r="D373" s="86">
        <v>10.15</v>
      </c>
      <c r="E373" s="86">
        <v>11.8</v>
      </c>
      <c r="F373" s="86">
        <v>30.2</v>
      </c>
      <c r="G373" s="86">
        <v>268</v>
      </c>
      <c r="H373" s="86">
        <v>176.8</v>
      </c>
      <c r="I373" s="86">
        <v>23.6</v>
      </c>
      <c r="J373" s="86">
        <v>252.4</v>
      </c>
      <c r="K373" s="86">
        <v>0.83</v>
      </c>
      <c r="L373" s="86">
        <v>149.5</v>
      </c>
      <c r="M373" s="86">
        <v>89</v>
      </c>
      <c r="N373" s="86">
        <v>0.06</v>
      </c>
      <c r="O373" s="86">
        <v>0.62</v>
      </c>
      <c r="P373" s="86">
        <v>0.28999999999999998</v>
      </c>
      <c r="Q373" s="112">
        <v>251</v>
      </c>
    </row>
    <row r="374" spans="1:17" ht="15.75">
      <c r="A374" s="355"/>
      <c r="B374" s="85" t="s">
        <v>59</v>
      </c>
      <c r="C374" s="86">
        <v>180</v>
      </c>
      <c r="D374" s="86">
        <v>4.7E-2</v>
      </c>
      <c r="E374" s="86">
        <v>1.0999999999999999E-2</v>
      </c>
      <c r="F374" s="86">
        <v>8.3800000000000008</v>
      </c>
      <c r="G374" s="86">
        <v>33.6</v>
      </c>
      <c r="H374" s="86">
        <v>9.6</v>
      </c>
      <c r="I374" s="86">
        <v>1.08</v>
      </c>
      <c r="J374" s="86">
        <v>1.9</v>
      </c>
      <c r="K374" s="86">
        <v>0.22</v>
      </c>
      <c r="L374" s="86">
        <v>6.24</v>
      </c>
      <c r="M374" s="86">
        <v>0</v>
      </c>
      <c r="N374" s="86">
        <v>0</v>
      </c>
      <c r="O374" s="86">
        <v>0</v>
      </c>
      <c r="P374" s="86">
        <v>2.3E-2</v>
      </c>
      <c r="Q374" s="116">
        <v>411</v>
      </c>
    </row>
    <row r="375" spans="1:17" ht="15.75">
      <c r="A375" s="356"/>
      <c r="B375" s="129" t="s">
        <v>97</v>
      </c>
      <c r="C375" s="86">
        <v>40</v>
      </c>
      <c r="D375" s="86">
        <v>3.05</v>
      </c>
      <c r="E375" s="86">
        <v>0.24</v>
      </c>
      <c r="F375" s="86">
        <v>20</v>
      </c>
      <c r="G375" s="86">
        <v>94</v>
      </c>
      <c r="H375" s="86">
        <v>9.1999999999999993</v>
      </c>
      <c r="I375" s="86">
        <v>13.2</v>
      </c>
      <c r="J375" s="86">
        <v>33.6</v>
      </c>
      <c r="K375" s="86">
        <v>0.8</v>
      </c>
      <c r="L375" s="86">
        <v>51.6</v>
      </c>
      <c r="M375" s="86">
        <v>0</v>
      </c>
      <c r="N375" s="86">
        <v>6.4000000000000001E-2</v>
      </c>
      <c r="O375" s="86">
        <v>0.02</v>
      </c>
      <c r="P375" s="86">
        <v>0</v>
      </c>
      <c r="Q375" s="116">
        <v>509</v>
      </c>
    </row>
    <row r="376" spans="1:17" ht="15.75">
      <c r="A376" s="112" t="s">
        <v>201</v>
      </c>
      <c r="B376" s="140"/>
      <c r="C376" s="112">
        <f>C373+C374+C375</f>
        <v>340</v>
      </c>
      <c r="D376" s="112">
        <f>D373+D374+D375</f>
        <v>13.247</v>
      </c>
      <c r="E376" s="174">
        <f t="shared" ref="E376:P376" si="93">E373+E374+E375</f>
        <v>12.051</v>
      </c>
      <c r="F376" s="174">
        <f t="shared" si="93"/>
        <v>58.58</v>
      </c>
      <c r="G376" s="174">
        <f t="shared" si="93"/>
        <v>395.6</v>
      </c>
      <c r="H376" s="174">
        <f t="shared" si="93"/>
        <v>195.6</v>
      </c>
      <c r="I376" s="174">
        <f t="shared" si="93"/>
        <v>37.879999999999995</v>
      </c>
      <c r="J376" s="174">
        <f t="shared" si="93"/>
        <v>287.90000000000003</v>
      </c>
      <c r="K376" s="174">
        <f t="shared" si="93"/>
        <v>1.85</v>
      </c>
      <c r="L376" s="174">
        <f t="shared" si="93"/>
        <v>207.34</v>
      </c>
      <c r="M376" s="174">
        <f t="shared" si="93"/>
        <v>89</v>
      </c>
      <c r="N376" s="174">
        <f t="shared" si="93"/>
        <v>0.124</v>
      </c>
      <c r="O376" s="174">
        <f t="shared" si="93"/>
        <v>0.64</v>
      </c>
      <c r="P376" s="174">
        <f t="shared" si="93"/>
        <v>0.313</v>
      </c>
      <c r="Q376" s="112"/>
    </row>
    <row r="377" spans="1:17" ht="23.25">
      <c r="A377" s="347" t="s">
        <v>234</v>
      </c>
      <c r="B377" s="347"/>
      <c r="C377" s="144">
        <f t="shared" ref="C377" si="94">C363+C365+C372+C376</f>
        <v>1607</v>
      </c>
      <c r="D377" s="179">
        <f>D363+D365+D372+D376</f>
        <v>55.207000000000001</v>
      </c>
      <c r="E377" s="179">
        <f t="shared" ref="E377:P377" si="95">E363+E365+E372+E376</f>
        <v>54.591000000000008</v>
      </c>
      <c r="F377" s="144">
        <f t="shared" si="95"/>
        <v>226.44</v>
      </c>
      <c r="G377" s="144">
        <f t="shared" si="95"/>
        <v>1618.3000000000002</v>
      </c>
      <c r="H377" s="144">
        <f t="shared" si="95"/>
        <v>464.61</v>
      </c>
      <c r="I377" s="144">
        <f t="shared" si="95"/>
        <v>210.92000000000002</v>
      </c>
      <c r="J377" s="144">
        <f t="shared" si="95"/>
        <v>1109.96</v>
      </c>
      <c r="K377" s="144">
        <f t="shared" si="95"/>
        <v>22.110000000000003</v>
      </c>
      <c r="L377" s="144">
        <f t="shared" si="95"/>
        <v>1221.07</v>
      </c>
      <c r="M377" s="144">
        <f t="shared" si="95"/>
        <v>3178.8159999999998</v>
      </c>
      <c r="N377" s="144">
        <f t="shared" si="95"/>
        <v>0.96899999999999997</v>
      </c>
      <c r="O377" s="179">
        <f t="shared" si="95"/>
        <v>3.121</v>
      </c>
      <c r="P377" s="144">
        <f t="shared" si="95"/>
        <v>33.853000000000002</v>
      </c>
      <c r="Q377" s="112"/>
    </row>
    <row r="378" spans="1:17" ht="26.25">
      <c r="A378" s="141"/>
      <c r="B378" s="141"/>
      <c r="C378" s="119"/>
      <c r="D378" s="119"/>
      <c r="E378" s="119"/>
      <c r="F378" s="119"/>
      <c r="G378" s="119"/>
      <c r="H378" s="119"/>
      <c r="I378" s="122"/>
      <c r="J378" s="122"/>
      <c r="K378" s="122"/>
      <c r="L378" s="122"/>
      <c r="M378" s="122"/>
      <c r="N378" s="122"/>
      <c r="O378" s="122"/>
      <c r="P378" s="122"/>
      <c r="Q378" s="122"/>
    </row>
    <row r="379" spans="1:17" ht="49.5" customHeight="1">
      <c r="A379" s="141"/>
      <c r="B379" s="141"/>
      <c r="C379" s="119"/>
      <c r="D379" s="119"/>
      <c r="E379" s="119"/>
      <c r="F379" s="119"/>
      <c r="G379" s="119"/>
      <c r="H379" s="119"/>
      <c r="I379" s="122"/>
      <c r="J379" s="122"/>
      <c r="K379" s="122"/>
      <c r="L379" s="122"/>
      <c r="M379" s="122"/>
      <c r="N379" s="122"/>
      <c r="O379" s="122"/>
      <c r="P379" s="122"/>
      <c r="Q379" s="122"/>
    </row>
    <row r="380" spans="1:17" ht="23.25">
      <c r="A380" s="348" t="s">
        <v>235</v>
      </c>
      <c r="B380" s="348"/>
      <c r="C380" s="348"/>
      <c r="D380" s="348"/>
      <c r="E380" s="348"/>
      <c r="F380" s="348"/>
      <c r="G380" s="348"/>
      <c r="H380" s="348"/>
      <c r="I380" s="348"/>
      <c r="J380" s="348"/>
      <c r="K380" s="348"/>
      <c r="L380" s="348"/>
      <c r="M380" s="348"/>
      <c r="N380" s="348"/>
      <c r="O380" s="348"/>
      <c r="P380" s="348"/>
      <c r="Q380" s="348"/>
    </row>
    <row r="381" spans="1:17">
      <c r="A381" s="349" t="s">
        <v>187</v>
      </c>
      <c r="B381" s="349" t="s">
        <v>51</v>
      </c>
      <c r="C381" s="349" t="s">
        <v>188</v>
      </c>
      <c r="D381" s="349" t="s">
        <v>189</v>
      </c>
      <c r="E381" s="350"/>
      <c r="F381" s="350"/>
      <c r="G381" s="349" t="s">
        <v>339</v>
      </c>
      <c r="H381" s="349" t="s">
        <v>340</v>
      </c>
      <c r="I381" s="349" t="s">
        <v>341</v>
      </c>
      <c r="J381" s="350" t="s">
        <v>342</v>
      </c>
      <c r="K381" s="350" t="s">
        <v>343</v>
      </c>
      <c r="L381" s="350" t="s">
        <v>344</v>
      </c>
      <c r="M381" s="350" t="s">
        <v>345</v>
      </c>
      <c r="N381" s="350" t="s">
        <v>346</v>
      </c>
      <c r="O381" s="350" t="s">
        <v>347</v>
      </c>
      <c r="P381" s="350" t="s">
        <v>348</v>
      </c>
      <c r="Q381" s="349" t="s">
        <v>349</v>
      </c>
    </row>
    <row r="382" spans="1:17">
      <c r="A382" s="349"/>
      <c r="B382" s="350"/>
      <c r="C382" s="350"/>
      <c r="D382" s="175" t="s">
        <v>190</v>
      </c>
      <c r="E382" s="175" t="s">
        <v>191</v>
      </c>
      <c r="F382" s="175" t="s">
        <v>192</v>
      </c>
      <c r="G382" s="350"/>
      <c r="H382" s="350"/>
      <c r="I382" s="350"/>
      <c r="J382" s="350"/>
      <c r="K382" s="350"/>
      <c r="L382" s="350"/>
      <c r="M382" s="350"/>
      <c r="N382" s="350"/>
      <c r="O382" s="350"/>
      <c r="P382" s="350"/>
      <c r="Q382" s="349"/>
    </row>
    <row r="383" spans="1:17" ht="15.75">
      <c r="A383" s="339" t="s">
        <v>194</v>
      </c>
      <c r="B383" s="85" t="s">
        <v>56</v>
      </c>
      <c r="C383" s="86">
        <v>180</v>
      </c>
      <c r="D383" s="86">
        <v>3.76</v>
      </c>
      <c r="E383" s="86">
        <v>3.6</v>
      </c>
      <c r="F383" s="86">
        <v>28.4</v>
      </c>
      <c r="G383" s="86">
        <v>161.1</v>
      </c>
      <c r="H383" s="86">
        <v>31.9</v>
      </c>
      <c r="I383" s="152">
        <v>18.7</v>
      </c>
      <c r="J383" s="152">
        <v>129.30000000000001</v>
      </c>
      <c r="K383" s="152">
        <v>0.7</v>
      </c>
      <c r="L383" s="152">
        <v>77.8</v>
      </c>
      <c r="M383" s="152">
        <v>17.100000000000001</v>
      </c>
      <c r="N383" s="152">
        <v>7.0000000000000007E-2</v>
      </c>
      <c r="O383" s="152">
        <v>2.5000000000000001E-2</v>
      </c>
      <c r="P383" s="152">
        <v>0</v>
      </c>
      <c r="Q383" s="132">
        <v>182</v>
      </c>
    </row>
    <row r="384" spans="1:17" ht="15.75">
      <c r="A384" s="340"/>
      <c r="B384" s="85" t="s">
        <v>134</v>
      </c>
      <c r="C384" s="86">
        <v>180</v>
      </c>
      <c r="D384" s="86">
        <v>1.3</v>
      </c>
      <c r="E384" s="86">
        <v>1.4</v>
      </c>
      <c r="F384" s="86">
        <v>14.8</v>
      </c>
      <c r="G384" s="86">
        <v>77.400000000000006</v>
      </c>
      <c r="H384" s="86">
        <v>113.9</v>
      </c>
      <c r="I384" s="86">
        <v>16.2</v>
      </c>
      <c r="J384" s="86">
        <v>99.1</v>
      </c>
      <c r="K384" s="86">
        <v>0.33</v>
      </c>
      <c r="L384" s="86">
        <v>163.9</v>
      </c>
      <c r="M384" s="86">
        <v>21.6</v>
      </c>
      <c r="N384" s="86">
        <v>4.7E-2</v>
      </c>
      <c r="O384" s="86">
        <v>0.17</v>
      </c>
      <c r="P384" s="86">
        <v>1.42</v>
      </c>
      <c r="Q384" s="116">
        <v>413</v>
      </c>
    </row>
    <row r="385" spans="1:17" ht="15.75">
      <c r="A385" s="340"/>
      <c r="B385" s="85" t="s">
        <v>61</v>
      </c>
      <c r="C385" s="90" t="s">
        <v>63</v>
      </c>
      <c r="D385" s="86">
        <v>3.12</v>
      </c>
      <c r="E385" s="86">
        <v>5.31</v>
      </c>
      <c r="F385" s="86">
        <v>20.09</v>
      </c>
      <c r="G385" s="86">
        <v>140.30000000000001</v>
      </c>
      <c r="H385" s="86">
        <v>9.3000000000000007</v>
      </c>
      <c r="I385" s="86">
        <v>9.9</v>
      </c>
      <c r="J385" s="86">
        <v>29.1</v>
      </c>
      <c r="K385" s="86">
        <v>0.62</v>
      </c>
      <c r="L385" s="86">
        <v>42.9</v>
      </c>
      <c r="M385" s="86">
        <v>40</v>
      </c>
      <c r="N385" s="86">
        <v>0.05</v>
      </c>
      <c r="O385" s="86">
        <v>0.03</v>
      </c>
      <c r="P385" s="86">
        <v>0</v>
      </c>
      <c r="Q385" s="116">
        <v>1</v>
      </c>
    </row>
    <row r="386" spans="1:17" ht="15.75">
      <c r="A386" s="342" t="s">
        <v>195</v>
      </c>
      <c r="B386" s="343"/>
      <c r="C386" s="112">
        <v>407</v>
      </c>
      <c r="D386" s="112">
        <f>D383+D384+D385</f>
        <v>8.18</v>
      </c>
      <c r="E386" s="174">
        <f t="shared" ref="E386:P386" si="96">E383+E384+E385</f>
        <v>10.309999999999999</v>
      </c>
      <c r="F386" s="174">
        <f t="shared" si="96"/>
        <v>63.290000000000006</v>
      </c>
      <c r="G386" s="174">
        <f t="shared" si="96"/>
        <v>378.8</v>
      </c>
      <c r="H386" s="174">
        <f t="shared" si="96"/>
        <v>155.10000000000002</v>
      </c>
      <c r="I386" s="174">
        <f t="shared" si="96"/>
        <v>44.8</v>
      </c>
      <c r="J386" s="174">
        <f t="shared" si="96"/>
        <v>257.5</v>
      </c>
      <c r="K386" s="174">
        <f t="shared" si="96"/>
        <v>1.65</v>
      </c>
      <c r="L386" s="174">
        <f t="shared" si="96"/>
        <v>284.59999999999997</v>
      </c>
      <c r="M386" s="174">
        <f t="shared" si="96"/>
        <v>78.7</v>
      </c>
      <c r="N386" s="174">
        <f t="shared" si="96"/>
        <v>0.16700000000000001</v>
      </c>
      <c r="O386" s="174">
        <f t="shared" si="96"/>
        <v>0.22500000000000001</v>
      </c>
      <c r="P386" s="174">
        <f t="shared" si="96"/>
        <v>1.42</v>
      </c>
      <c r="Q386" s="112"/>
    </row>
    <row r="387" spans="1:17" ht="15.75">
      <c r="A387" s="114" t="s">
        <v>196</v>
      </c>
      <c r="B387" s="85" t="s">
        <v>233</v>
      </c>
      <c r="C387" s="86">
        <v>100</v>
      </c>
      <c r="D387" s="86">
        <v>0.4</v>
      </c>
      <c r="E387" s="86">
        <v>0.4</v>
      </c>
      <c r="F387" s="86">
        <v>9.8000000000000007</v>
      </c>
      <c r="G387" s="86">
        <v>44.5</v>
      </c>
      <c r="H387" s="86">
        <v>16</v>
      </c>
      <c r="I387" s="86">
        <v>8</v>
      </c>
      <c r="J387" s="86">
        <v>11</v>
      </c>
      <c r="K387" s="86">
        <v>2.2000000000000002</v>
      </c>
      <c r="L387" s="86">
        <v>0.63</v>
      </c>
      <c r="M387" s="86">
        <v>0.01</v>
      </c>
      <c r="N387" s="86">
        <v>0.03</v>
      </c>
      <c r="O387" s="86">
        <v>0.02</v>
      </c>
      <c r="P387" s="86">
        <v>10</v>
      </c>
      <c r="Q387" s="116">
        <v>510</v>
      </c>
    </row>
    <row r="388" spans="1:17" ht="15.75">
      <c r="A388" s="342" t="s">
        <v>197</v>
      </c>
      <c r="B388" s="343"/>
      <c r="C388" s="112">
        <f t="shared" ref="C388" si="97">C387</f>
        <v>100</v>
      </c>
      <c r="D388" s="112">
        <f>D387</f>
        <v>0.4</v>
      </c>
      <c r="E388" s="116">
        <f t="shared" ref="E388:P388" si="98">E387</f>
        <v>0.4</v>
      </c>
      <c r="F388" s="116">
        <f t="shared" si="98"/>
        <v>9.8000000000000007</v>
      </c>
      <c r="G388" s="116">
        <f t="shared" si="98"/>
        <v>44.5</v>
      </c>
      <c r="H388" s="116">
        <f t="shared" si="98"/>
        <v>16</v>
      </c>
      <c r="I388" s="116">
        <f t="shared" si="98"/>
        <v>8</v>
      </c>
      <c r="J388" s="116">
        <f t="shared" si="98"/>
        <v>11</v>
      </c>
      <c r="K388" s="116">
        <f t="shared" si="98"/>
        <v>2.2000000000000002</v>
      </c>
      <c r="L388" s="116">
        <f t="shared" si="98"/>
        <v>0.63</v>
      </c>
      <c r="M388" s="116">
        <f t="shared" si="98"/>
        <v>0.01</v>
      </c>
      <c r="N388" s="116">
        <f t="shared" si="98"/>
        <v>0.03</v>
      </c>
      <c r="O388" s="116">
        <f t="shared" si="98"/>
        <v>0.02</v>
      </c>
      <c r="P388" s="116">
        <f t="shared" si="98"/>
        <v>10</v>
      </c>
      <c r="Q388" s="112"/>
    </row>
    <row r="389" spans="1:17" ht="27.75" customHeight="1">
      <c r="A389" s="339" t="s">
        <v>198</v>
      </c>
      <c r="B389" s="87" t="s">
        <v>70</v>
      </c>
      <c r="C389" s="86">
        <v>60</v>
      </c>
      <c r="D389" s="86">
        <v>0.48</v>
      </c>
      <c r="E389" s="86">
        <v>0.06</v>
      </c>
      <c r="F389" s="86">
        <v>1.5</v>
      </c>
      <c r="G389" s="86">
        <v>9</v>
      </c>
      <c r="H389" s="86">
        <v>13.8</v>
      </c>
      <c r="I389" s="86">
        <v>8.4</v>
      </c>
      <c r="J389" s="86">
        <v>25.2</v>
      </c>
      <c r="K389" s="86">
        <v>0.6</v>
      </c>
      <c r="L389" s="86">
        <v>0</v>
      </c>
      <c r="M389" s="86">
        <v>6.0000000000000001E-3</v>
      </c>
      <c r="N389" s="86">
        <v>1.7999999999999999E-2</v>
      </c>
      <c r="O389" s="86">
        <v>2.4E-2</v>
      </c>
      <c r="P389" s="86">
        <v>6</v>
      </c>
      <c r="Q389" s="116">
        <v>511</v>
      </c>
    </row>
    <row r="390" spans="1:17" ht="25.5">
      <c r="A390" s="340"/>
      <c r="B390" s="87" t="s">
        <v>155</v>
      </c>
      <c r="C390" s="86">
        <v>180</v>
      </c>
      <c r="D390" s="86">
        <v>7.8</v>
      </c>
      <c r="E390" s="86">
        <v>3.4</v>
      </c>
      <c r="F390" s="86">
        <v>6.1</v>
      </c>
      <c r="G390" s="86">
        <v>86.2</v>
      </c>
      <c r="H390" s="86">
        <v>32.5</v>
      </c>
      <c r="I390" s="86">
        <v>34</v>
      </c>
      <c r="J390" s="86">
        <v>127</v>
      </c>
      <c r="K390" s="86">
        <v>0.9</v>
      </c>
      <c r="L390" s="86">
        <v>414.5</v>
      </c>
      <c r="M390" s="86">
        <v>11</v>
      </c>
      <c r="N390" s="86">
        <v>7.0000000000000007E-2</v>
      </c>
      <c r="O390" s="86">
        <v>0.1</v>
      </c>
      <c r="P390" s="86">
        <v>6.56</v>
      </c>
      <c r="Q390" s="112">
        <v>95</v>
      </c>
    </row>
    <row r="391" spans="1:17" ht="15.75">
      <c r="A391" s="340"/>
      <c r="B391" s="85" t="s">
        <v>157</v>
      </c>
      <c r="C391" s="86">
        <v>200</v>
      </c>
      <c r="D391" s="86">
        <v>17.100000000000001</v>
      </c>
      <c r="E391" s="86">
        <v>21.2</v>
      </c>
      <c r="F391" s="86">
        <v>33.4</v>
      </c>
      <c r="G391" s="86">
        <v>393</v>
      </c>
      <c r="H391" s="86">
        <v>42.1</v>
      </c>
      <c r="I391" s="86">
        <v>43.5</v>
      </c>
      <c r="J391" s="86">
        <v>185.6</v>
      </c>
      <c r="K391" s="86">
        <v>1.96</v>
      </c>
      <c r="L391" s="86">
        <v>222.7</v>
      </c>
      <c r="M391" s="86">
        <v>45</v>
      </c>
      <c r="N391" s="86">
        <v>0.05</v>
      </c>
      <c r="O391" s="86">
        <v>0.11</v>
      </c>
      <c r="P391" s="86">
        <v>0.51</v>
      </c>
      <c r="Q391" s="112">
        <v>321</v>
      </c>
    </row>
    <row r="392" spans="1:17" ht="15.75">
      <c r="A392" s="340"/>
      <c r="B392" s="85" t="s">
        <v>80</v>
      </c>
      <c r="C392" s="86">
        <v>180</v>
      </c>
      <c r="D392" s="86">
        <v>0.4</v>
      </c>
      <c r="E392" s="86">
        <v>0.09</v>
      </c>
      <c r="F392" s="86">
        <v>30.6</v>
      </c>
      <c r="G392" s="86">
        <v>124.7</v>
      </c>
      <c r="H392" s="86">
        <v>21.2</v>
      </c>
      <c r="I392" s="86">
        <v>5.9</v>
      </c>
      <c r="J392" s="86">
        <v>10.3</v>
      </c>
      <c r="K392" s="86">
        <v>0.21</v>
      </c>
      <c r="L392" s="86">
        <v>89.4</v>
      </c>
      <c r="M392" s="86">
        <v>0</v>
      </c>
      <c r="N392" s="86">
        <v>1.4E-2</v>
      </c>
      <c r="O392" s="86">
        <v>1.4E-2</v>
      </c>
      <c r="P392" s="86">
        <v>11.6</v>
      </c>
      <c r="Q392" s="116">
        <v>392</v>
      </c>
    </row>
    <row r="393" spans="1:17" ht="15.75">
      <c r="A393" s="340"/>
      <c r="B393" s="85" t="s">
        <v>30</v>
      </c>
      <c r="C393" s="86">
        <v>40</v>
      </c>
      <c r="D393" s="86">
        <v>2.64</v>
      </c>
      <c r="E393" s="86">
        <v>0.35</v>
      </c>
      <c r="F393" s="86">
        <v>16.899999999999999</v>
      </c>
      <c r="G393" s="86">
        <v>81.5</v>
      </c>
      <c r="H393" s="86">
        <v>7.6</v>
      </c>
      <c r="I393" s="86">
        <v>7.2</v>
      </c>
      <c r="J393" s="86">
        <v>34.799999999999997</v>
      </c>
      <c r="K393" s="86">
        <v>1.6</v>
      </c>
      <c r="L393" s="86">
        <v>54.4</v>
      </c>
      <c r="M393" s="86">
        <v>0</v>
      </c>
      <c r="N393" s="86">
        <v>7.1999999999999995E-2</v>
      </c>
      <c r="O393" s="86">
        <v>3.2000000000000001E-2</v>
      </c>
      <c r="P393" s="86">
        <v>0</v>
      </c>
      <c r="Q393" s="116">
        <v>509</v>
      </c>
    </row>
    <row r="394" spans="1:17" ht="15.75">
      <c r="A394" s="342" t="s">
        <v>199</v>
      </c>
      <c r="B394" s="343"/>
      <c r="C394" s="112">
        <f>C389+C390+C391+C392+C393</f>
        <v>660</v>
      </c>
      <c r="D394" s="112">
        <f>D389+D390+D391+D392+D393</f>
        <v>28.42</v>
      </c>
      <c r="E394" s="174">
        <f t="shared" ref="E394:P394" si="99">E389+E390+E391+E392+E393</f>
        <v>25.1</v>
      </c>
      <c r="F394" s="174">
        <f t="shared" si="99"/>
        <v>88.5</v>
      </c>
      <c r="G394" s="174">
        <f t="shared" si="99"/>
        <v>694.4</v>
      </c>
      <c r="H394" s="174">
        <f t="shared" si="99"/>
        <v>117.2</v>
      </c>
      <c r="I394" s="174">
        <f t="shared" si="99"/>
        <v>99.000000000000014</v>
      </c>
      <c r="J394" s="174">
        <f t="shared" si="99"/>
        <v>382.9</v>
      </c>
      <c r="K394" s="174">
        <f t="shared" si="99"/>
        <v>5.27</v>
      </c>
      <c r="L394" s="174">
        <f t="shared" si="99"/>
        <v>781</v>
      </c>
      <c r="M394" s="174">
        <f t="shared" si="99"/>
        <v>56.006</v>
      </c>
      <c r="N394" s="174">
        <f t="shared" si="99"/>
        <v>0.22400000000000003</v>
      </c>
      <c r="O394" s="174">
        <f t="shared" si="99"/>
        <v>0.28000000000000003</v>
      </c>
      <c r="P394" s="174">
        <f t="shared" si="99"/>
        <v>24.669999999999998</v>
      </c>
      <c r="Q394" s="112"/>
    </row>
    <row r="395" spans="1:17" ht="25.5">
      <c r="A395" s="339" t="s">
        <v>200</v>
      </c>
      <c r="B395" s="87" t="s">
        <v>143</v>
      </c>
      <c r="C395" s="86">
        <v>70</v>
      </c>
      <c r="D395" s="86">
        <v>1</v>
      </c>
      <c r="E395" s="86">
        <v>4</v>
      </c>
      <c r="F395" s="86">
        <v>30</v>
      </c>
      <c r="G395" s="86">
        <v>160</v>
      </c>
      <c r="H395" s="86">
        <v>1.6</v>
      </c>
      <c r="I395" s="86">
        <v>16.2</v>
      </c>
      <c r="J395" s="86">
        <v>39.700000000000003</v>
      </c>
      <c r="K395" s="86">
        <v>0.95</v>
      </c>
      <c r="L395" s="86">
        <v>80.2</v>
      </c>
      <c r="M395" s="86">
        <v>4.2</v>
      </c>
      <c r="N395" s="86">
        <v>7.0000000000000007E-2</v>
      </c>
      <c r="O395" s="86">
        <v>0.04</v>
      </c>
      <c r="P395" s="86">
        <v>2.8000000000000001E-2</v>
      </c>
      <c r="Q395" s="116">
        <v>437</v>
      </c>
    </row>
    <row r="396" spans="1:17" ht="15.75">
      <c r="A396" s="341"/>
      <c r="B396" s="85" t="s">
        <v>94</v>
      </c>
      <c r="C396" s="86">
        <v>180</v>
      </c>
      <c r="D396" s="86">
        <v>5</v>
      </c>
      <c r="E396" s="86">
        <v>2.7</v>
      </c>
      <c r="F396" s="86">
        <v>16.600000000000001</v>
      </c>
      <c r="G396" s="86">
        <v>110.7</v>
      </c>
      <c r="H396" s="86">
        <v>216</v>
      </c>
      <c r="I396" s="86">
        <v>25.2</v>
      </c>
      <c r="J396" s="86">
        <v>162</v>
      </c>
      <c r="K396" s="86">
        <v>0.18</v>
      </c>
      <c r="L396" s="86">
        <v>263</v>
      </c>
      <c r="M396" s="86">
        <v>36</v>
      </c>
      <c r="N396" s="86">
        <v>7.0000000000000007E-2</v>
      </c>
      <c r="O396" s="86">
        <v>0.31</v>
      </c>
      <c r="P396" s="86">
        <v>1.26</v>
      </c>
      <c r="Q396" s="116">
        <v>420</v>
      </c>
    </row>
    <row r="397" spans="1:17" ht="15.75">
      <c r="A397" s="342" t="s">
        <v>201</v>
      </c>
      <c r="B397" s="343"/>
      <c r="C397" s="112">
        <f>C395+C396</f>
        <v>250</v>
      </c>
      <c r="D397" s="112">
        <f>D395+D396</f>
        <v>6</v>
      </c>
      <c r="E397" s="174">
        <f t="shared" ref="E397:P397" si="100">E395+E396</f>
        <v>6.7</v>
      </c>
      <c r="F397" s="174">
        <f t="shared" si="100"/>
        <v>46.6</v>
      </c>
      <c r="G397" s="174">
        <f t="shared" si="100"/>
        <v>270.7</v>
      </c>
      <c r="H397" s="174">
        <f t="shared" si="100"/>
        <v>217.6</v>
      </c>
      <c r="I397" s="174">
        <f t="shared" si="100"/>
        <v>41.4</v>
      </c>
      <c r="J397" s="174">
        <f t="shared" si="100"/>
        <v>201.7</v>
      </c>
      <c r="K397" s="174">
        <f t="shared" si="100"/>
        <v>1.1299999999999999</v>
      </c>
      <c r="L397" s="174">
        <f t="shared" si="100"/>
        <v>343.2</v>
      </c>
      <c r="M397" s="174">
        <f t="shared" si="100"/>
        <v>40.200000000000003</v>
      </c>
      <c r="N397" s="174">
        <f t="shared" si="100"/>
        <v>0.14000000000000001</v>
      </c>
      <c r="O397" s="174">
        <f t="shared" si="100"/>
        <v>0.35</v>
      </c>
      <c r="P397" s="174">
        <f t="shared" si="100"/>
        <v>1.288</v>
      </c>
      <c r="Q397" s="112"/>
    </row>
    <row r="398" spans="1:17" ht="23.25">
      <c r="A398" s="347" t="s">
        <v>368</v>
      </c>
      <c r="B398" s="347"/>
      <c r="C398" s="144">
        <f t="shared" ref="C398" si="101">C386+C388+C394+C397</f>
        <v>1417</v>
      </c>
      <c r="D398" s="144">
        <f>D386+D388+D394+D397</f>
        <v>43</v>
      </c>
      <c r="E398" s="179">
        <f t="shared" ref="E398:P398" si="102">E386+E388+E394+E397</f>
        <v>42.510000000000005</v>
      </c>
      <c r="F398" s="144">
        <f t="shared" si="102"/>
        <v>208.19</v>
      </c>
      <c r="G398" s="144">
        <f t="shared" si="102"/>
        <v>1388.4</v>
      </c>
      <c r="H398" s="144">
        <f t="shared" si="102"/>
        <v>505.9</v>
      </c>
      <c r="I398" s="144">
        <f t="shared" si="102"/>
        <v>193.20000000000002</v>
      </c>
      <c r="J398" s="144">
        <f t="shared" si="102"/>
        <v>853.09999999999991</v>
      </c>
      <c r="K398" s="144">
        <f t="shared" si="102"/>
        <v>10.25</v>
      </c>
      <c r="L398" s="144">
        <f t="shared" si="102"/>
        <v>1409.43</v>
      </c>
      <c r="M398" s="144">
        <f t="shared" si="102"/>
        <v>174.916</v>
      </c>
      <c r="N398" s="144">
        <f t="shared" si="102"/>
        <v>0.56100000000000005</v>
      </c>
      <c r="O398" s="144">
        <f t="shared" si="102"/>
        <v>0.875</v>
      </c>
      <c r="P398" s="144">
        <f t="shared" si="102"/>
        <v>37.377999999999993</v>
      </c>
      <c r="Q398" s="112"/>
    </row>
    <row r="399" spans="1:17" ht="26.25">
      <c r="A399" s="141"/>
      <c r="B399" s="141"/>
      <c r="C399" s="119"/>
      <c r="D399" s="119"/>
      <c r="E399" s="119"/>
      <c r="F399" s="119"/>
      <c r="G399" s="119"/>
      <c r="H399" s="119"/>
      <c r="I399" s="122"/>
      <c r="J399" s="122"/>
      <c r="K399" s="122"/>
      <c r="L399" s="122"/>
      <c r="M399" s="122"/>
      <c r="N399" s="122"/>
      <c r="O399" s="122"/>
      <c r="P399" s="122"/>
      <c r="Q399" s="122"/>
    </row>
    <row r="400" spans="1:17" ht="26.25">
      <c r="A400" s="141"/>
      <c r="B400" s="141"/>
      <c r="C400" s="119"/>
      <c r="D400" s="119"/>
      <c r="E400" s="119"/>
      <c r="F400" s="119"/>
      <c r="G400" s="119"/>
      <c r="H400" s="119"/>
      <c r="I400" s="122"/>
      <c r="J400" s="122"/>
      <c r="K400" s="122"/>
      <c r="L400" s="122"/>
      <c r="M400" s="122"/>
      <c r="N400" s="122"/>
      <c r="O400" s="122"/>
      <c r="P400" s="122"/>
      <c r="Q400" s="122"/>
    </row>
    <row r="401" spans="1:17" ht="96" customHeight="1">
      <c r="A401" s="141"/>
      <c r="B401" s="141"/>
      <c r="C401" s="119"/>
      <c r="D401" s="119"/>
      <c r="E401" s="119"/>
      <c r="F401" s="119"/>
      <c r="G401" s="119"/>
      <c r="H401" s="119"/>
      <c r="I401" s="122"/>
      <c r="J401" s="122"/>
      <c r="K401" s="122"/>
      <c r="L401" s="122"/>
      <c r="M401" s="122"/>
      <c r="N401" s="122"/>
      <c r="O401" s="122"/>
      <c r="P401" s="122"/>
      <c r="Q401" s="122"/>
    </row>
    <row r="402" spans="1:17" ht="23.25">
      <c r="A402" s="351" t="s">
        <v>236</v>
      </c>
      <c r="B402" s="351"/>
      <c r="C402" s="351"/>
      <c r="D402" s="351"/>
      <c r="E402" s="351"/>
      <c r="F402" s="351"/>
      <c r="G402" s="351"/>
      <c r="H402" s="351"/>
      <c r="I402" s="351"/>
      <c r="J402" s="351"/>
      <c r="K402" s="351"/>
      <c r="L402" s="351"/>
      <c r="M402" s="351"/>
      <c r="N402" s="351"/>
      <c r="O402" s="351"/>
      <c r="P402" s="351"/>
      <c r="Q402" s="351"/>
    </row>
    <row r="403" spans="1:17">
      <c r="A403" s="349" t="s">
        <v>187</v>
      </c>
      <c r="B403" s="349" t="s">
        <v>51</v>
      </c>
      <c r="C403" s="349" t="s">
        <v>188</v>
      </c>
      <c r="D403" s="349" t="s">
        <v>189</v>
      </c>
      <c r="E403" s="350"/>
      <c r="F403" s="350"/>
      <c r="G403" s="349" t="s">
        <v>339</v>
      </c>
      <c r="H403" s="349" t="s">
        <v>340</v>
      </c>
      <c r="I403" s="349" t="s">
        <v>341</v>
      </c>
      <c r="J403" s="350" t="s">
        <v>342</v>
      </c>
      <c r="K403" s="350" t="s">
        <v>343</v>
      </c>
      <c r="L403" s="350" t="s">
        <v>344</v>
      </c>
      <c r="M403" s="350" t="s">
        <v>345</v>
      </c>
      <c r="N403" s="350" t="s">
        <v>346</v>
      </c>
      <c r="O403" s="350" t="s">
        <v>347</v>
      </c>
      <c r="P403" s="350" t="s">
        <v>348</v>
      </c>
      <c r="Q403" s="349" t="s">
        <v>349</v>
      </c>
    </row>
    <row r="404" spans="1:17">
      <c r="A404" s="349"/>
      <c r="B404" s="350"/>
      <c r="C404" s="350"/>
      <c r="D404" s="175" t="s">
        <v>190</v>
      </c>
      <c r="E404" s="175" t="s">
        <v>191</v>
      </c>
      <c r="F404" s="175" t="s">
        <v>192</v>
      </c>
      <c r="G404" s="350"/>
      <c r="H404" s="350"/>
      <c r="I404" s="350"/>
      <c r="J404" s="350"/>
      <c r="K404" s="350"/>
      <c r="L404" s="350"/>
      <c r="M404" s="350"/>
      <c r="N404" s="350"/>
      <c r="O404" s="350"/>
      <c r="P404" s="350"/>
      <c r="Q404" s="349"/>
    </row>
    <row r="405" spans="1:17">
      <c r="A405" s="340" t="s">
        <v>194</v>
      </c>
      <c r="B405" s="129" t="s">
        <v>105</v>
      </c>
      <c r="C405" s="155">
        <v>180</v>
      </c>
      <c r="D405" s="155">
        <v>3.57</v>
      </c>
      <c r="E405" s="155">
        <v>4.68</v>
      </c>
      <c r="F405" s="155">
        <v>32.299999999999997</v>
      </c>
      <c r="G405" s="155">
        <v>185.6</v>
      </c>
      <c r="H405" s="155">
        <v>9.1999999999999993</v>
      </c>
      <c r="I405" s="155">
        <v>6.7</v>
      </c>
      <c r="J405" s="185">
        <v>33.1</v>
      </c>
      <c r="K405" s="185">
        <v>0.4</v>
      </c>
      <c r="L405" s="185">
        <v>49.9</v>
      </c>
      <c r="M405" s="185">
        <v>17.100000000000001</v>
      </c>
      <c r="N405" s="185">
        <v>3.4000000000000002E-2</v>
      </c>
      <c r="O405" s="185">
        <v>1.7000000000000001E-2</v>
      </c>
      <c r="P405" s="155">
        <v>0</v>
      </c>
      <c r="Q405" s="186">
        <v>182</v>
      </c>
    </row>
    <row r="406" spans="1:17" ht="15.75">
      <c r="A406" s="340"/>
      <c r="B406" s="85" t="s">
        <v>58</v>
      </c>
      <c r="C406" s="86">
        <v>180</v>
      </c>
      <c r="D406" s="86">
        <v>3.78</v>
      </c>
      <c r="E406" s="86">
        <v>3.2</v>
      </c>
      <c r="F406" s="86">
        <v>15.52</v>
      </c>
      <c r="G406" s="86">
        <v>107</v>
      </c>
      <c r="H406" s="86">
        <v>137.6</v>
      </c>
      <c r="I406" s="86">
        <v>20</v>
      </c>
      <c r="J406" s="86">
        <v>115</v>
      </c>
      <c r="K406" s="86">
        <v>0.49</v>
      </c>
      <c r="L406" s="86">
        <v>201.9</v>
      </c>
      <c r="M406" s="86">
        <v>22</v>
      </c>
      <c r="N406" s="86">
        <v>0.05</v>
      </c>
      <c r="O406" s="86">
        <v>0.17</v>
      </c>
      <c r="P406" s="86">
        <v>1.4</v>
      </c>
      <c r="Q406" s="116">
        <v>416</v>
      </c>
    </row>
    <row r="407" spans="1:17" ht="15.75">
      <c r="A407" s="340"/>
      <c r="B407" s="85" t="s">
        <v>64</v>
      </c>
      <c r="C407" s="90" t="s">
        <v>66</v>
      </c>
      <c r="D407" s="86">
        <v>4.45</v>
      </c>
      <c r="E407" s="86">
        <v>5.63</v>
      </c>
      <c r="F407" s="86">
        <v>20</v>
      </c>
      <c r="G407" s="86">
        <v>148.4</v>
      </c>
      <c r="H407" s="86">
        <v>94.9</v>
      </c>
      <c r="I407" s="86">
        <v>12.3</v>
      </c>
      <c r="J407" s="86">
        <v>74.2</v>
      </c>
      <c r="K407" s="86">
        <v>0.64</v>
      </c>
      <c r="L407" s="86">
        <v>45.2</v>
      </c>
      <c r="M407" s="86">
        <v>39</v>
      </c>
      <c r="N407" s="86">
        <v>4.5999999999999999E-2</v>
      </c>
      <c r="O407" s="86">
        <v>0.05</v>
      </c>
      <c r="P407" s="86">
        <v>7.2999999999999995E-2</v>
      </c>
      <c r="Q407" s="116">
        <v>3</v>
      </c>
    </row>
    <row r="408" spans="1:17" ht="15.75">
      <c r="A408" s="342" t="s">
        <v>195</v>
      </c>
      <c r="B408" s="343"/>
      <c r="C408" s="112">
        <v>410</v>
      </c>
      <c r="D408" s="112">
        <f>D405+D406+D407</f>
        <v>11.8</v>
      </c>
      <c r="E408" s="174">
        <f t="shared" ref="E408:P408" si="103">E405+E406+E407</f>
        <v>13.51</v>
      </c>
      <c r="F408" s="174">
        <f t="shared" si="103"/>
        <v>67.819999999999993</v>
      </c>
      <c r="G408" s="174">
        <f t="shared" si="103"/>
        <v>441</v>
      </c>
      <c r="H408" s="174">
        <f t="shared" si="103"/>
        <v>241.7</v>
      </c>
      <c r="I408" s="174">
        <f t="shared" si="103"/>
        <v>39</v>
      </c>
      <c r="J408" s="174">
        <f t="shared" si="103"/>
        <v>222.3</v>
      </c>
      <c r="K408" s="174">
        <f t="shared" si="103"/>
        <v>1.53</v>
      </c>
      <c r="L408" s="174">
        <f t="shared" si="103"/>
        <v>297</v>
      </c>
      <c r="M408" s="174">
        <f t="shared" si="103"/>
        <v>78.099999999999994</v>
      </c>
      <c r="N408" s="174">
        <f t="shared" si="103"/>
        <v>0.13</v>
      </c>
      <c r="O408" s="174">
        <f t="shared" si="103"/>
        <v>0.23699999999999999</v>
      </c>
      <c r="P408" s="174">
        <f t="shared" si="103"/>
        <v>1.4729999999999999</v>
      </c>
      <c r="Q408" s="112"/>
    </row>
    <row r="409" spans="1:17" ht="15.75">
      <c r="A409" s="114" t="s">
        <v>196</v>
      </c>
      <c r="B409" s="85" t="s">
        <v>25</v>
      </c>
      <c r="C409" s="86">
        <v>180</v>
      </c>
      <c r="D409" s="86">
        <v>0.9</v>
      </c>
      <c r="E409" s="86">
        <v>0</v>
      </c>
      <c r="F409" s="86">
        <v>18.100000000000001</v>
      </c>
      <c r="G409" s="86">
        <v>76</v>
      </c>
      <c r="H409" s="86">
        <v>12.6</v>
      </c>
      <c r="I409" s="86">
        <v>7.2</v>
      </c>
      <c r="J409" s="86">
        <v>12.6</v>
      </c>
      <c r="K409" s="86">
        <v>2.52</v>
      </c>
      <c r="L409" s="86">
        <v>0</v>
      </c>
      <c r="M409" s="86">
        <v>0</v>
      </c>
      <c r="N409" s="86">
        <v>2.3E-2</v>
      </c>
      <c r="O409" s="86">
        <v>2.3E-2</v>
      </c>
      <c r="P409" s="86">
        <v>3.6</v>
      </c>
      <c r="Q409" s="164">
        <v>418</v>
      </c>
    </row>
    <row r="410" spans="1:17" ht="15.75">
      <c r="A410" s="342" t="s">
        <v>197</v>
      </c>
      <c r="B410" s="343"/>
      <c r="C410" s="112">
        <f t="shared" ref="C410" si="104">C409</f>
        <v>180</v>
      </c>
      <c r="D410" s="112">
        <f>D409</f>
        <v>0.9</v>
      </c>
      <c r="E410" s="116">
        <f t="shared" ref="E410:P410" si="105">E409</f>
        <v>0</v>
      </c>
      <c r="F410" s="116">
        <f t="shared" si="105"/>
        <v>18.100000000000001</v>
      </c>
      <c r="G410" s="116">
        <f t="shared" si="105"/>
        <v>76</v>
      </c>
      <c r="H410" s="116">
        <f t="shared" si="105"/>
        <v>12.6</v>
      </c>
      <c r="I410" s="116">
        <f t="shared" si="105"/>
        <v>7.2</v>
      </c>
      <c r="J410" s="116">
        <f t="shared" si="105"/>
        <v>12.6</v>
      </c>
      <c r="K410" s="116">
        <f t="shared" si="105"/>
        <v>2.52</v>
      </c>
      <c r="L410" s="116">
        <f t="shared" si="105"/>
        <v>0</v>
      </c>
      <c r="M410" s="116">
        <f t="shared" si="105"/>
        <v>0</v>
      </c>
      <c r="N410" s="116">
        <f t="shared" si="105"/>
        <v>2.3E-2</v>
      </c>
      <c r="O410" s="116">
        <f t="shared" si="105"/>
        <v>2.3E-2</v>
      </c>
      <c r="P410" s="116">
        <f t="shared" si="105"/>
        <v>3.6</v>
      </c>
      <c r="Q410" s="112"/>
    </row>
    <row r="411" spans="1:17" ht="25.5">
      <c r="A411" s="339" t="s">
        <v>198</v>
      </c>
      <c r="B411" s="87" t="s">
        <v>70</v>
      </c>
      <c r="C411" s="86">
        <v>60</v>
      </c>
      <c r="D411" s="86">
        <v>0.48</v>
      </c>
      <c r="E411" s="86">
        <v>0.06</v>
      </c>
      <c r="F411" s="86">
        <v>1.5</v>
      </c>
      <c r="G411" s="86">
        <v>9</v>
      </c>
      <c r="H411" s="86">
        <v>13.8</v>
      </c>
      <c r="I411" s="86">
        <v>8.4</v>
      </c>
      <c r="J411" s="86">
        <v>25.2</v>
      </c>
      <c r="K411" s="86">
        <v>0.6</v>
      </c>
      <c r="L411" s="86">
        <v>0</v>
      </c>
      <c r="M411" s="86">
        <v>6.0000000000000001E-3</v>
      </c>
      <c r="N411" s="86">
        <v>1.7999999999999999E-2</v>
      </c>
      <c r="O411" s="86">
        <v>2.4E-2</v>
      </c>
      <c r="P411" s="86">
        <v>6</v>
      </c>
      <c r="Q411" s="116">
        <v>511</v>
      </c>
    </row>
    <row r="412" spans="1:17" ht="25.5">
      <c r="A412" s="340"/>
      <c r="B412" s="87" t="s">
        <v>156</v>
      </c>
      <c r="C412" s="86">
        <v>180</v>
      </c>
      <c r="D412" s="86">
        <v>1.25</v>
      </c>
      <c r="E412" s="86">
        <v>3.52</v>
      </c>
      <c r="F412" s="86">
        <v>6.1</v>
      </c>
      <c r="G412" s="86">
        <v>61</v>
      </c>
      <c r="H412" s="86">
        <v>31</v>
      </c>
      <c r="I412" s="86">
        <v>16.02</v>
      </c>
      <c r="J412" s="85">
        <v>34.29</v>
      </c>
      <c r="K412" s="85">
        <v>0.56999999999999995</v>
      </c>
      <c r="L412" s="85">
        <v>31.2</v>
      </c>
      <c r="M412" s="85">
        <v>0</v>
      </c>
      <c r="N412" s="85">
        <v>4.1000000000000002E-2</v>
      </c>
      <c r="O412" s="85">
        <v>3.2000000000000001E-2</v>
      </c>
      <c r="P412" s="86">
        <v>0</v>
      </c>
      <c r="Q412" s="116">
        <v>73</v>
      </c>
    </row>
    <row r="413" spans="1:17" ht="15.75">
      <c r="A413" s="340"/>
      <c r="B413" s="85" t="s">
        <v>158</v>
      </c>
      <c r="C413" s="86">
        <v>80</v>
      </c>
      <c r="D413" s="86">
        <v>7.2</v>
      </c>
      <c r="E413" s="86">
        <v>8.15</v>
      </c>
      <c r="F413" s="86">
        <v>2.6</v>
      </c>
      <c r="G413" s="86">
        <v>113</v>
      </c>
      <c r="H413" s="86">
        <v>18.600000000000001</v>
      </c>
      <c r="I413" s="86">
        <v>17.399999999999999</v>
      </c>
      <c r="J413" s="86">
        <v>81.849999999999994</v>
      </c>
      <c r="K413" s="86">
        <v>0.79</v>
      </c>
      <c r="L413" s="86">
        <v>129.4</v>
      </c>
      <c r="M413" s="86">
        <v>10</v>
      </c>
      <c r="N413" s="86">
        <v>2.5000000000000001E-2</v>
      </c>
      <c r="O413" s="86">
        <v>7.0000000000000007E-2</v>
      </c>
      <c r="P413" s="86">
        <v>0.5</v>
      </c>
      <c r="Q413" s="112">
        <v>293</v>
      </c>
    </row>
    <row r="414" spans="1:17" ht="27" customHeight="1">
      <c r="A414" s="340"/>
      <c r="B414" s="87" t="s">
        <v>162</v>
      </c>
      <c r="C414" s="86">
        <v>130</v>
      </c>
      <c r="D414" s="86">
        <v>3.5</v>
      </c>
      <c r="E414" s="86">
        <v>2.8</v>
      </c>
      <c r="F414" s="86">
        <v>18.600000000000001</v>
      </c>
      <c r="G414" s="86">
        <v>113.6</v>
      </c>
      <c r="H414" s="86">
        <v>12.7</v>
      </c>
      <c r="I414" s="86">
        <v>117.7</v>
      </c>
      <c r="J414" s="86">
        <v>176.6</v>
      </c>
      <c r="K414" s="86">
        <v>3.94</v>
      </c>
      <c r="L414" s="86">
        <v>224.3</v>
      </c>
      <c r="M414" s="86">
        <v>18.2</v>
      </c>
      <c r="N414" s="86">
        <v>0.17</v>
      </c>
      <c r="O414" s="86">
        <v>0.09</v>
      </c>
      <c r="P414" s="86">
        <v>0</v>
      </c>
      <c r="Q414" s="112">
        <v>179</v>
      </c>
    </row>
    <row r="415" spans="1:17" ht="15.75">
      <c r="A415" s="340"/>
      <c r="B415" s="85" t="s">
        <v>377</v>
      </c>
      <c r="C415" s="86">
        <v>180</v>
      </c>
      <c r="D415" s="86">
        <v>0.14000000000000001</v>
      </c>
      <c r="E415" s="86">
        <v>0.14000000000000001</v>
      </c>
      <c r="F415" s="86">
        <v>21.5</v>
      </c>
      <c r="G415" s="86">
        <v>87.8</v>
      </c>
      <c r="H415" s="86">
        <v>13.03</v>
      </c>
      <c r="I415" s="86">
        <v>3.24</v>
      </c>
      <c r="J415" s="86">
        <v>3.96</v>
      </c>
      <c r="K415" s="86">
        <v>0.84</v>
      </c>
      <c r="L415" s="86">
        <v>100.6</v>
      </c>
      <c r="M415" s="86">
        <v>0</v>
      </c>
      <c r="N415" s="86">
        <v>8.9999999999999993E-3</v>
      </c>
      <c r="O415" s="86">
        <v>7.0000000000000001E-3</v>
      </c>
      <c r="P415" s="86">
        <v>1.55</v>
      </c>
      <c r="Q415" s="116">
        <v>390</v>
      </c>
    </row>
    <row r="416" spans="1:17" ht="15.75">
      <c r="A416" s="340"/>
      <c r="B416" s="85" t="s">
        <v>30</v>
      </c>
      <c r="C416" s="86">
        <v>40</v>
      </c>
      <c r="D416" s="86">
        <v>2.64</v>
      </c>
      <c r="E416" s="86">
        <v>0.35</v>
      </c>
      <c r="F416" s="86">
        <v>16.899999999999999</v>
      </c>
      <c r="G416" s="86">
        <v>81.5</v>
      </c>
      <c r="H416" s="86">
        <v>7.6</v>
      </c>
      <c r="I416" s="86">
        <v>7.2</v>
      </c>
      <c r="J416" s="86">
        <v>34.799999999999997</v>
      </c>
      <c r="K416" s="86">
        <v>1.6</v>
      </c>
      <c r="L416" s="86">
        <v>54.4</v>
      </c>
      <c r="M416" s="86">
        <v>0</v>
      </c>
      <c r="N416" s="86">
        <v>7.1999999999999995E-2</v>
      </c>
      <c r="O416" s="86">
        <v>3.2000000000000001E-2</v>
      </c>
      <c r="P416" s="86">
        <v>0</v>
      </c>
      <c r="Q416" s="116">
        <v>509</v>
      </c>
    </row>
    <row r="417" spans="1:17" ht="15.75">
      <c r="A417" s="342" t="s">
        <v>199</v>
      </c>
      <c r="B417" s="343"/>
      <c r="C417" s="112">
        <f>C411+C412+C413+C414+C415+C416</f>
        <v>670</v>
      </c>
      <c r="D417" s="112">
        <f>D411+D412+D413+D414+D415+D416</f>
        <v>15.21</v>
      </c>
      <c r="E417" s="174">
        <f t="shared" ref="E417:P417" si="106">E411+E412+E413+E414+E415+E416</f>
        <v>15.020000000000001</v>
      </c>
      <c r="F417" s="174">
        <f t="shared" si="106"/>
        <v>67.199999999999989</v>
      </c>
      <c r="G417" s="174">
        <f t="shared" si="106"/>
        <v>465.90000000000003</v>
      </c>
      <c r="H417" s="174">
        <f t="shared" si="106"/>
        <v>96.72999999999999</v>
      </c>
      <c r="I417" s="174">
        <f t="shared" si="106"/>
        <v>169.96</v>
      </c>
      <c r="J417" s="174">
        <f t="shared" si="106"/>
        <v>356.69999999999993</v>
      </c>
      <c r="K417" s="174">
        <f t="shared" si="106"/>
        <v>8.34</v>
      </c>
      <c r="L417" s="174">
        <f t="shared" si="106"/>
        <v>539.9</v>
      </c>
      <c r="M417" s="174">
        <f t="shared" si="106"/>
        <v>28.206</v>
      </c>
      <c r="N417" s="174">
        <f t="shared" si="106"/>
        <v>0.33500000000000002</v>
      </c>
      <c r="O417" s="174">
        <f t="shared" si="106"/>
        <v>0.255</v>
      </c>
      <c r="P417" s="174">
        <f t="shared" si="106"/>
        <v>8.0500000000000007</v>
      </c>
      <c r="Q417" s="112"/>
    </row>
    <row r="418" spans="1:17" ht="27.75" customHeight="1">
      <c r="A418" s="339" t="s">
        <v>200</v>
      </c>
      <c r="B418" s="87" t="s">
        <v>70</v>
      </c>
      <c r="C418" s="86">
        <v>60</v>
      </c>
      <c r="D418" s="86">
        <v>0.48</v>
      </c>
      <c r="E418" s="86">
        <v>0.06</v>
      </c>
      <c r="F418" s="86">
        <v>1.5</v>
      </c>
      <c r="G418" s="86">
        <v>9</v>
      </c>
      <c r="H418" s="86">
        <v>13.8</v>
      </c>
      <c r="I418" s="86">
        <v>8.4</v>
      </c>
      <c r="J418" s="86">
        <v>25.2</v>
      </c>
      <c r="K418" s="86">
        <v>0.6</v>
      </c>
      <c r="L418" s="86">
        <v>0</v>
      </c>
      <c r="M418" s="86">
        <v>6.0000000000000001E-3</v>
      </c>
      <c r="N418" s="86">
        <v>1.7999999999999999E-2</v>
      </c>
      <c r="O418" s="86">
        <v>2.4E-2</v>
      </c>
      <c r="P418" s="86">
        <v>6</v>
      </c>
      <c r="Q418" s="116">
        <v>511</v>
      </c>
    </row>
    <row r="419" spans="1:17" ht="15.75">
      <c r="A419" s="340"/>
      <c r="B419" s="85" t="s">
        <v>125</v>
      </c>
      <c r="C419" s="86">
        <v>100</v>
      </c>
      <c r="D419" s="86">
        <v>8.75</v>
      </c>
      <c r="E419" s="86">
        <v>15.8</v>
      </c>
      <c r="F419" s="86">
        <v>1.77</v>
      </c>
      <c r="G419" s="86">
        <v>185</v>
      </c>
      <c r="H419" s="86">
        <v>73.8</v>
      </c>
      <c r="I419" s="86">
        <v>12.2</v>
      </c>
      <c r="J419" s="86">
        <v>163</v>
      </c>
      <c r="K419" s="86">
        <v>1.81</v>
      </c>
      <c r="L419" s="86">
        <v>141.5</v>
      </c>
      <c r="M419" s="86">
        <v>225</v>
      </c>
      <c r="N419" s="86">
        <v>0.05</v>
      </c>
      <c r="O419" s="86">
        <v>0.36</v>
      </c>
      <c r="P419" s="86">
        <v>0.17</v>
      </c>
      <c r="Q419" s="116">
        <v>229</v>
      </c>
    </row>
    <row r="420" spans="1:17" ht="15.75">
      <c r="A420" s="340"/>
      <c r="B420" s="129" t="s">
        <v>59</v>
      </c>
      <c r="C420" s="86">
        <v>180</v>
      </c>
      <c r="D420" s="86">
        <v>4.7E-2</v>
      </c>
      <c r="E420" s="86">
        <v>1.0999999999999999E-2</v>
      </c>
      <c r="F420" s="86">
        <v>8.3800000000000008</v>
      </c>
      <c r="G420" s="86">
        <v>33.6</v>
      </c>
      <c r="H420" s="86">
        <v>9.6</v>
      </c>
      <c r="I420" s="86">
        <v>1.08</v>
      </c>
      <c r="J420" s="86">
        <v>1.9</v>
      </c>
      <c r="K420" s="86">
        <v>0.22</v>
      </c>
      <c r="L420" s="86">
        <v>6.24</v>
      </c>
      <c r="M420" s="86">
        <v>0</v>
      </c>
      <c r="N420" s="86">
        <v>0</v>
      </c>
      <c r="O420" s="86">
        <v>0</v>
      </c>
      <c r="P420" s="86">
        <v>2.3E-2</v>
      </c>
      <c r="Q420" s="116">
        <v>411</v>
      </c>
    </row>
    <row r="421" spans="1:17" ht="15.75">
      <c r="A421" s="340"/>
      <c r="B421" s="129" t="s">
        <v>30</v>
      </c>
      <c r="C421" s="86">
        <v>40</v>
      </c>
      <c r="D421" s="86">
        <v>2.64</v>
      </c>
      <c r="E421" s="86">
        <v>0.35</v>
      </c>
      <c r="F421" s="86">
        <v>16.899999999999999</v>
      </c>
      <c r="G421" s="86">
        <v>81.5</v>
      </c>
      <c r="H421" s="86">
        <v>7.6</v>
      </c>
      <c r="I421" s="86">
        <v>7.2</v>
      </c>
      <c r="J421" s="86">
        <v>34.799999999999997</v>
      </c>
      <c r="K421" s="86">
        <v>1.6</v>
      </c>
      <c r="L421" s="86">
        <v>54.4</v>
      </c>
      <c r="M421" s="86">
        <v>0</v>
      </c>
      <c r="N421" s="86">
        <v>7.1999999999999995E-2</v>
      </c>
      <c r="O421" s="86">
        <v>3.2000000000000001E-2</v>
      </c>
      <c r="P421" s="86">
        <v>0</v>
      </c>
      <c r="Q421" s="116">
        <v>509</v>
      </c>
    </row>
    <row r="422" spans="1:17" ht="15.75">
      <c r="A422" s="341"/>
      <c r="B422" s="129" t="s">
        <v>97</v>
      </c>
      <c r="C422" s="86">
        <v>40</v>
      </c>
      <c r="D422" s="86">
        <v>3.05</v>
      </c>
      <c r="E422" s="86">
        <v>0.24</v>
      </c>
      <c r="F422" s="86">
        <v>20</v>
      </c>
      <c r="G422" s="86">
        <v>94</v>
      </c>
      <c r="H422" s="86">
        <v>9.1999999999999993</v>
      </c>
      <c r="I422" s="86">
        <v>13.2</v>
      </c>
      <c r="J422" s="86">
        <v>33.6</v>
      </c>
      <c r="K422" s="86">
        <v>0.8</v>
      </c>
      <c r="L422" s="86">
        <v>51.6</v>
      </c>
      <c r="M422" s="86">
        <v>0</v>
      </c>
      <c r="N422" s="86">
        <v>6.4000000000000001E-2</v>
      </c>
      <c r="O422" s="86">
        <v>0.02</v>
      </c>
      <c r="P422" s="86">
        <v>0</v>
      </c>
      <c r="Q422" s="116">
        <v>509</v>
      </c>
    </row>
    <row r="423" spans="1:17" ht="15.75">
      <c r="A423" s="342" t="s">
        <v>201</v>
      </c>
      <c r="B423" s="343"/>
      <c r="C423" s="112">
        <f>C418+C419+C420+C421+C422</f>
        <v>420</v>
      </c>
      <c r="D423" s="112">
        <f>D418+D419+D420+D421+D422</f>
        <v>14.967000000000002</v>
      </c>
      <c r="E423" s="174">
        <f t="shared" ref="E423:P423" si="107">E418+E419+E420+E421+E422</f>
        <v>16.460999999999999</v>
      </c>
      <c r="F423" s="174">
        <f t="shared" si="107"/>
        <v>48.55</v>
      </c>
      <c r="G423" s="174">
        <f t="shared" si="107"/>
        <v>403.1</v>
      </c>
      <c r="H423" s="174">
        <f t="shared" si="107"/>
        <v>113.99999999999999</v>
      </c>
      <c r="I423" s="174">
        <f t="shared" si="107"/>
        <v>42.08</v>
      </c>
      <c r="J423" s="174">
        <f t="shared" si="107"/>
        <v>258.5</v>
      </c>
      <c r="K423" s="174">
        <f t="shared" si="107"/>
        <v>5.03</v>
      </c>
      <c r="L423" s="174">
        <f t="shared" si="107"/>
        <v>253.74</v>
      </c>
      <c r="M423" s="174">
        <f t="shared" si="107"/>
        <v>225.006</v>
      </c>
      <c r="N423" s="174">
        <f t="shared" si="107"/>
        <v>0.20400000000000001</v>
      </c>
      <c r="O423" s="174">
        <f t="shared" si="107"/>
        <v>0.43600000000000005</v>
      </c>
      <c r="P423" s="174">
        <f t="shared" si="107"/>
        <v>6.1929999999999996</v>
      </c>
      <c r="Q423" s="112"/>
    </row>
    <row r="424" spans="1:17" ht="26.25">
      <c r="A424" s="352" t="s">
        <v>237</v>
      </c>
      <c r="B424" s="352"/>
      <c r="C424" s="144">
        <f t="shared" ref="C424" si="108">C408+C410+C417+C423</f>
        <v>1680</v>
      </c>
      <c r="D424" s="179">
        <f>D408+D410+D417+D423</f>
        <v>42.87700000000001</v>
      </c>
      <c r="E424" s="179">
        <f t="shared" ref="E424:P424" si="109">E408+E410+E417+E423</f>
        <v>44.991</v>
      </c>
      <c r="F424" s="144">
        <f t="shared" si="109"/>
        <v>201.66999999999996</v>
      </c>
      <c r="G424" s="144">
        <f t="shared" si="109"/>
        <v>1386</v>
      </c>
      <c r="H424" s="144">
        <f t="shared" si="109"/>
        <v>465.03</v>
      </c>
      <c r="I424" s="144">
        <f t="shared" si="109"/>
        <v>258.24</v>
      </c>
      <c r="J424" s="144">
        <f t="shared" si="109"/>
        <v>850.09999999999991</v>
      </c>
      <c r="K424" s="144">
        <f t="shared" si="109"/>
        <v>17.420000000000002</v>
      </c>
      <c r="L424" s="144">
        <f t="shared" si="109"/>
        <v>1090.6399999999999</v>
      </c>
      <c r="M424" s="144">
        <f t="shared" si="109"/>
        <v>331.31200000000001</v>
      </c>
      <c r="N424" s="144">
        <f t="shared" si="109"/>
        <v>0.69199999999999995</v>
      </c>
      <c r="O424" s="144">
        <f t="shared" si="109"/>
        <v>0.95100000000000007</v>
      </c>
      <c r="P424" s="144">
        <f t="shared" si="109"/>
        <v>19.316000000000003</v>
      </c>
      <c r="Q424" s="112"/>
    </row>
    <row r="425" spans="1:17" ht="77.25" customHeight="1">
      <c r="A425" s="142"/>
      <c r="B425" s="142"/>
      <c r="C425" s="119"/>
      <c r="D425" s="119"/>
      <c r="E425" s="119"/>
      <c r="F425" s="119"/>
      <c r="G425" s="119"/>
      <c r="H425" s="119"/>
      <c r="I425" s="122"/>
      <c r="J425" s="122"/>
      <c r="K425" s="122"/>
      <c r="L425" s="122"/>
      <c r="M425" s="122"/>
      <c r="N425" s="122"/>
      <c r="O425" s="122"/>
      <c r="P425" s="122"/>
      <c r="Q425" s="122"/>
    </row>
    <row r="426" spans="1:17" ht="23.25">
      <c r="A426" s="353" t="s">
        <v>238</v>
      </c>
      <c r="B426" s="353"/>
      <c r="C426" s="353"/>
      <c r="D426" s="353"/>
      <c r="E426" s="353"/>
      <c r="F426" s="353"/>
      <c r="G426" s="353"/>
      <c r="H426" s="353"/>
      <c r="I426" s="353"/>
      <c r="J426" s="353"/>
      <c r="K426" s="353"/>
      <c r="L426" s="353"/>
      <c r="M426" s="353"/>
      <c r="N426" s="353"/>
      <c r="O426" s="353"/>
      <c r="P426" s="353"/>
      <c r="Q426" s="353"/>
    </row>
    <row r="427" spans="1:17">
      <c r="A427" s="349" t="s">
        <v>187</v>
      </c>
      <c r="B427" s="349" t="s">
        <v>51</v>
      </c>
      <c r="C427" s="349" t="s">
        <v>188</v>
      </c>
      <c r="D427" s="349" t="s">
        <v>189</v>
      </c>
      <c r="E427" s="350"/>
      <c r="F427" s="350"/>
      <c r="G427" s="349" t="s">
        <v>339</v>
      </c>
      <c r="H427" s="349" t="s">
        <v>340</v>
      </c>
      <c r="I427" s="349" t="s">
        <v>341</v>
      </c>
      <c r="J427" s="350" t="s">
        <v>342</v>
      </c>
      <c r="K427" s="350" t="s">
        <v>343</v>
      </c>
      <c r="L427" s="350" t="s">
        <v>344</v>
      </c>
      <c r="M427" s="350" t="s">
        <v>345</v>
      </c>
      <c r="N427" s="350" t="s">
        <v>346</v>
      </c>
      <c r="O427" s="350" t="s">
        <v>347</v>
      </c>
      <c r="P427" s="350" t="s">
        <v>348</v>
      </c>
      <c r="Q427" s="349" t="s">
        <v>349</v>
      </c>
    </row>
    <row r="428" spans="1:17">
      <c r="A428" s="349"/>
      <c r="B428" s="350"/>
      <c r="C428" s="350"/>
      <c r="D428" s="175" t="s">
        <v>190</v>
      </c>
      <c r="E428" s="175" t="s">
        <v>191</v>
      </c>
      <c r="F428" s="175" t="s">
        <v>192</v>
      </c>
      <c r="G428" s="350"/>
      <c r="H428" s="350"/>
      <c r="I428" s="350"/>
      <c r="J428" s="350"/>
      <c r="K428" s="350"/>
      <c r="L428" s="350"/>
      <c r="M428" s="350"/>
      <c r="N428" s="350"/>
      <c r="O428" s="350"/>
      <c r="P428" s="350"/>
      <c r="Q428" s="349"/>
    </row>
    <row r="429" spans="1:17" ht="15.75">
      <c r="A429" s="339" t="s">
        <v>194</v>
      </c>
      <c r="B429" s="85" t="s">
        <v>53</v>
      </c>
      <c r="C429" s="86">
        <v>180</v>
      </c>
      <c r="D429" s="86">
        <v>4.97</v>
      </c>
      <c r="E429" s="86">
        <v>4.63</v>
      </c>
      <c r="F429" s="86">
        <v>28.57</v>
      </c>
      <c r="G429" s="86">
        <v>175.5</v>
      </c>
      <c r="H429" s="86">
        <v>13.6</v>
      </c>
      <c r="I429" s="86">
        <v>35.700000000000003</v>
      </c>
      <c r="J429" s="86">
        <v>101.7</v>
      </c>
      <c r="K429" s="86">
        <v>1.17</v>
      </c>
      <c r="L429" s="86">
        <v>91.6</v>
      </c>
      <c r="M429" s="86">
        <v>17.5</v>
      </c>
      <c r="N429" s="86">
        <v>0.12</v>
      </c>
      <c r="O429" s="86">
        <v>1.7999999999999999E-2</v>
      </c>
      <c r="P429" s="86">
        <v>0</v>
      </c>
      <c r="Q429" s="116">
        <v>182</v>
      </c>
    </row>
    <row r="430" spans="1:17" ht="25.5">
      <c r="A430" s="340"/>
      <c r="B430" s="87" t="s">
        <v>57</v>
      </c>
      <c r="C430" s="86">
        <v>180</v>
      </c>
      <c r="D430" s="155">
        <v>3.1</v>
      </c>
      <c r="E430" s="155">
        <v>3.2</v>
      </c>
      <c r="F430" s="155">
        <v>13.2</v>
      </c>
      <c r="G430" s="155">
        <v>95</v>
      </c>
      <c r="H430" s="86">
        <v>113.2</v>
      </c>
      <c r="I430" s="86">
        <v>12.6</v>
      </c>
      <c r="J430" s="86">
        <v>81</v>
      </c>
      <c r="K430" s="86">
        <v>0.12</v>
      </c>
      <c r="L430" s="86">
        <v>113.2</v>
      </c>
      <c r="M430" s="86">
        <v>18</v>
      </c>
      <c r="N430" s="86">
        <v>0.04</v>
      </c>
      <c r="O430" s="86">
        <v>0.14000000000000001</v>
      </c>
      <c r="P430" s="86">
        <v>1.17</v>
      </c>
      <c r="Q430" s="116">
        <v>414</v>
      </c>
    </row>
    <row r="431" spans="1:17" ht="15.75">
      <c r="A431" s="341"/>
      <c r="B431" s="85" t="s">
        <v>61</v>
      </c>
      <c r="C431" s="90" t="s">
        <v>63</v>
      </c>
      <c r="D431" s="86">
        <v>3.12</v>
      </c>
      <c r="E431" s="86">
        <v>5.31</v>
      </c>
      <c r="F431" s="86">
        <v>20.09</v>
      </c>
      <c r="G431" s="86">
        <v>140.30000000000001</v>
      </c>
      <c r="H431" s="86">
        <v>9.3000000000000007</v>
      </c>
      <c r="I431" s="86">
        <v>9.9</v>
      </c>
      <c r="J431" s="86">
        <v>29.1</v>
      </c>
      <c r="K431" s="86">
        <v>0.62</v>
      </c>
      <c r="L431" s="86">
        <v>42.9</v>
      </c>
      <c r="M431" s="86">
        <v>40</v>
      </c>
      <c r="N431" s="86">
        <v>0.05</v>
      </c>
      <c r="O431" s="86">
        <v>0.03</v>
      </c>
      <c r="P431" s="86">
        <v>0</v>
      </c>
      <c r="Q431" s="116">
        <v>1</v>
      </c>
    </row>
    <row r="432" spans="1:17" ht="15.75">
      <c r="A432" s="342" t="s">
        <v>195</v>
      </c>
      <c r="B432" s="343"/>
      <c r="C432" s="112">
        <v>407</v>
      </c>
      <c r="D432" s="112">
        <f>D429+D430+D431</f>
        <v>11.190000000000001</v>
      </c>
      <c r="E432" s="174">
        <f t="shared" ref="E432:P432" si="110">E429+E430+E431</f>
        <v>13.14</v>
      </c>
      <c r="F432" s="174">
        <f t="shared" si="110"/>
        <v>61.86</v>
      </c>
      <c r="G432" s="174">
        <f t="shared" si="110"/>
        <v>410.8</v>
      </c>
      <c r="H432" s="174">
        <f t="shared" si="110"/>
        <v>136.1</v>
      </c>
      <c r="I432" s="174">
        <f t="shared" si="110"/>
        <v>58.2</v>
      </c>
      <c r="J432" s="174">
        <f t="shared" si="110"/>
        <v>211.79999999999998</v>
      </c>
      <c r="K432" s="174">
        <f t="shared" si="110"/>
        <v>1.9100000000000001</v>
      </c>
      <c r="L432" s="174">
        <f t="shared" si="110"/>
        <v>247.70000000000002</v>
      </c>
      <c r="M432" s="174">
        <f t="shared" si="110"/>
        <v>75.5</v>
      </c>
      <c r="N432" s="174">
        <f t="shared" si="110"/>
        <v>0.21000000000000002</v>
      </c>
      <c r="O432" s="174">
        <f t="shared" si="110"/>
        <v>0.188</v>
      </c>
      <c r="P432" s="174">
        <f t="shared" si="110"/>
        <v>1.17</v>
      </c>
      <c r="Q432" s="112"/>
    </row>
    <row r="433" spans="1:17" ht="15.75">
      <c r="A433" s="114" t="s">
        <v>196</v>
      </c>
      <c r="B433" s="85" t="s">
        <v>233</v>
      </c>
      <c r="C433" s="86">
        <v>100</v>
      </c>
      <c r="D433" s="86">
        <v>0.4</v>
      </c>
      <c r="E433" s="86">
        <v>0.4</v>
      </c>
      <c r="F433" s="86">
        <v>9.8000000000000007</v>
      </c>
      <c r="G433" s="86">
        <v>47</v>
      </c>
      <c r="H433" s="86">
        <v>16</v>
      </c>
      <c r="I433" s="86">
        <v>8</v>
      </c>
      <c r="J433" s="86">
        <v>11</v>
      </c>
      <c r="K433" s="86">
        <v>2.2000000000000002</v>
      </c>
      <c r="L433" s="86">
        <v>0.63</v>
      </c>
      <c r="M433" s="86">
        <v>0.01</v>
      </c>
      <c r="N433" s="86">
        <v>0.03</v>
      </c>
      <c r="O433" s="86">
        <v>0.02</v>
      </c>
      <c r="P433" s="86">
        <v>10</v>
      </c>
      <c r="Q433" s="116">
        <v>510</v>
      </c>
    </row>
    <row r="434" spans="1:17" ht="15.75">
      <c r="A434" s="342" t="s">
        <v>197</v>
      </c>
      <c r="B434" s="343"/>
      <c r="C434" s="112">
        <f t="shared" ref="C434" si="111">C433</f>
        <v>100</v>
      </c>
      <c r="D434" s="112">
        <f>D433</f>
        <v>0.4</v>
      </c>
      <c r="E434" s="116">
        <f t="shared" ref="E434:P434" si="112">E433</f>
        <v>0.4</v>
      </c>
      <c r="F434" s="116">
        <f t="shared" si="112"/>
        <v>9.8000000000000007</v>
      </c>
      <c r="G434" s="116">
        <f t="shared" si="112"/>
        <v>47</v>
      </c>
      <c r="H434" s="116">
        <f t="shared" si="112"/>
        <v>16</v>
      </c>
      <c r="I434" s="116">
        <f t="shared" si="112"/>
        <v>8</v>
      </c>
      <c r="J434" s="116">
        <f t="shared" si="112"/>
        <v>11</v>
      </c>
      <c r="K434" s="116">
        <f t="shared" si="112"/>
        <v>2.2000000000000002</v>
      </c>
      <c r="L434" s="116">
        <f t="shared" si="112"/>
        <v>0.63</v>
      </c>
      <c r="M434" s="116">
        <f t="shared" si="112"/>
        <v>0.01</v>
      </c>
      <c r="N434" s="116">
        <f t="shared" si="112"/>
        <v>0.03</v>
      </c>
      <c r="O434" s="116">
        <f t="shared" si="112"/>
        <v>0.02</v>
      </c>
      <c r="P434" s="116">
        <f t="shared" si="112"/>
        <v>10</v>
      </c>
      <c r="Q434" s="112"/>
    </row>
    <row r="435" spans="1:17" ht="25.5">
      <c r="A435" s="339" t="s">
        <v>198</v>
      </c>
      <c r="B435" s="87" t="s">
        <v>70</v>
      </c>
      <c r="C435" s="86">
        <v>60</v>
      </c>
      <c r="D435" s="86">
        <v>0.48</v>
      </c>
      <c r="E435" s="86">
        <v>0.06</v>
      </c>
      <c r="F435" s="86">
        <v>1.5</v>
      </c>
      <c r="G435" s="86">
        <v>9</v>
      </c>
      <c r="H435" s="86">
        <v>13.8</v>
      </c>
      <c r="I435" s="86">
        <v>8.4</v>
      </c>
      <c r="J435" s="86">
        <v>25.2</v>
      </c>
      <c r="K435" s="86">
        <v>0.6</v>
      </c>
      <c r="L435" s="86">
        <v>0</v>
      </c>
      <c r="M435" s="86">
        <v>6.0000000000000001E-3</v>
      </c>
      <c r="N435" s="86">
        <v>1.7999999999999999E-2</v>
      </c>
      <c r="O435" s="86">
        <v>2.4E-2</v>
      </c>
      <c r="P435" s="86">
        <v>6</v>
      </c>
      <c r="Q435" s="116">
        <v>511</v>
      </c>
    </row>
    <row r="436" spans="1:17" ht="15.75">
      <c r="A436" s="340"/>
      <c r="B436" s="85" t="s">
        <v>111</v>
      </c>
      <c r="C436" s="86">
        <v>180</v>
      </c>
      <c r="D436" s="86">
        <v>1.59</v>
      </c>
      <c r="E436" s="86">
        <v>3.64</v>
      </c>
      <c r="F436" s="86">
        <v>8.58</v>
      </c>
      <c r="G436" s="86">
        <v>73.599999999999994</v>
      </c>
      <c r="H436" s="86">
        <v>14.2</v>
      </c>
      <c r="I436" s="86">
        <v>7.52</v>
      </c>
      <c r="J436" s="86">
        <v>21.09</v>
      </c>
      <c r="K436" s="86">
        <v>0.42</v>
      </c>
      <c r="L436" s="86">
        <v>38.25</v>
      </c>
      <c r="M436" s="86">
        <v>0</v>
      </c>
      <c r="N436" s="86">
        <v>3.5999999999999997E-2</v>
      </c>
      <c r="O436" s="86">
        <v>0.01</v>
      </c>
      <c r="P436" s="86">
        <v>0.36</v>
      </c>
      <c r="Q436" s="116">
        <v>94</v>
      </c>
    </row>
    <row r="437" spans="1:17" ht="15.75">
      <c r="A437" s="340"/>
      <c r="B437" s="85" t="s">
        <v>159</v>
      </c>
      <c r="C437" s="86">
        <v>80</v>
      </c>
      <c r="D437" s="86">
        <v>4.8</v>
      </c>
      <c r="E437" s="86">
        <v>15.2</v>
      </c>
      <c r="F437" s="86">
        <v>3.5</v>
      </c>
      <c r="G437" s="86">
        <v>170</v>
      </c>
      <c r="H437" s="86">
        <v>41.4</v>
      </c>
      <c r="I437" s="86">
        <v>16.8</v>
      </c>
      <c r="J437" s="86">
        <v>250.9</v>
      </c>
      <c r="K437" s="86">
        <v>6.16</v>
      </c>
      <c r="L437" s="86">
        <v>0</v>
      </c>
      <c r="M437" s="86">
        <v>1120</v>
      </c>
      <c r="N437" s="86">
        <v>0.24</v>
      </c>
      <c r="O437" s="86">
        <v>1.44</v>
      </c>
      <c r="P437" s="86">
        <v>11.1</v>
      </c>
      <c r="Q437" s="112">
        <v>519</v>
      </c>
    </row>
    <row r="438" spans="1:17" ht="15.75">
      <c r="A438" s="340"/>
      <c r="B438" s="88" t="s">
        <v>78</v>
      </c>
      <c r="C438" s="86">
        <v>130</v>
      </c>
      <c r="D438" s="86">
        <v>2.65</v>
      </c>
      <c r="E438" s="86">
        <v>7.54</v>
      </c>
      <c r="F438" s="86">
        <v>16.8</v>
      </c>
      <c r="G438" s="86">
        <v>145.6</v>
      </c>
      <c r="H438" s="86">
        <v>32</v>
      </c>
      <c r="I438" s="86">
        <v>24</v>
      </c>
      <c r="J438" s="86">
        <v>75</v>
      </c>
      <c r="K438" s="86">
        <v>0.87</v>
      </c>
      <c r="L438" s="86">
        <v>562</v>
      </c>
      <c r="M438" s="86">
        <v>22.1</v>
      </c>
      <c r="N438" s="86">
        <v>0.12</v>
      </c>
      <c r="O438" s="86">
        <v>0.09</v>
      </c>
      <c r="P438" s="86">
        <v>15.7</v>
      </c>
      <c r="Q438" s="116">
        <v>339</v>
      </c>
    </row>
    <row r="439" spans="1:17" ht="15.75">
      <c r="A439" s="340"/>
      <c r="B439" s="85" t="s">
        <v>80</v>
      </c>
      <c r="C439" s="86">
        <v>180</v>
      </c>
      <c r="D439" s="86">
        <v>0.4</v>
      </c>
      <c r="E439" s="86">
        <v>0.09</v>
      </c>
      <c r="F439" s="86">
        <v>30.6</v>
      </c>
      <c r="G439" s="86">
        <v>124.7</v>
      </c>
      <c r="H439" s="86">
        <v>21.2</v>
      </c>
      <c r="I439" s="86">
        <v>5.9</v>
      </c>
      <c r="J439" s="86">
        <v>10.3</v>
      </c>
      <c r="K439" s="86">
        <v>0.21</v>
      </c>
      <c r="L439" s="86">
        <v>89.4</v>
      </c>
      <c r="M439" s="86">
        <v>0</v>
      </c>
      <c r="N439" s="86">
        <v>1.4E-2</v>
      </c>
      <c r="O439" s="86">
        <v>1.4E-2</v>
      </c>
      <c r="P439" s="86">
        <v>11.6</v>
      </c>
      <c r="Q439" s="116">
        <v>392</v>
      </c>
    </row>
    <row r="440" spans="1:17" ht="15.75">
      <c r="A440" s="341"/>
      <c r="B440" s="85" t="s">
        <v>30</v>
      </c>
      <c r="C440" s="86">
        <v>40</v>
      </c>
      <c r="D440" s="86">
        <v>2.64</v>
      </c>
      <c r="E440" s="86">
        <v>0.35</v>
      </c>
      <c r="F440" s="86">
        <v>16.899999999999999</v>
      </c>
      <c r="G440" s="86">
        <v>81.5</v>
      </c>
      <c r="H440" s="86">
        <v>7.6</v>
      </c>
      <c r="I440" s="86">
        <v>7.2</v>
      </c>
      <c r="J440" s="86">
        <v>34.799999999999997</v>
      </c>
      <c r="K440" s="86">
        <v>1.6</v>
      </c>
      <c r="L440" s="86">
        <v>54.4</v>
      </c>
      <c r="M440" s="86">
        <v>0</v>
      </c>
      <c r="N440" s="86">
        <v>7.1999999999999995E-2</v>
      </c>
      <c r="O440" s="86">
        <v>3.2000000000000001E-2</v>
      </c>
      <c r="P440" s="86">
        <v>0</v>
      </c>
      <c r="Q440" s="116">
        <v>509</v>
      </c>
    </row>
    <row r="441" spans="1:17" ht="15.75">
      <c r="A441" s="342" t="s">
        <v>199</v>
      </c>
      <c r="B441" s="343"/>
      <c r="C441" s="112">
        <f>C435+C436+C437+C438+C439+C440</f>
        <v>670</v>
      </c>
      <c r="D441" s="112">
        <f>D435+D436+D437+D438+D439+D440</f>
        <v>12.56</v>
      </c>
      <c r="E441" s="174">
        <f t="shared" ref="E441:P441" si="113">E435+E436+E437+E438+E439+E440</f>
        <v>26.88</v>
      </c>
      <c r="F441" s="174">
        <f t="shared" si="113"/>
        <v>77.88</v>
      </c>
      <c r="G441" s="174">
        <f t="shared" si="113"/>
        <v>604.4</v>
      </c>
      <c r="H441" s="174">
        <f t="shared" si="113"/>
        <v>130.20000000000002</v>
      </c>
      <c r="I441" s="174">
        <f t="shared" si="113"/>
        <v>69.819999999999993</v>
      </c>
      <c r="J441" s="174">
        <f t="shared" si="113"/>
        <v>417.29</v>
      </c>
      <c r="K441" s="174">
        <f t="shared" si="113"/>
        <v>9.86</v>
      </c>
      <c r="L441" s="174">
        <f t="shared" si="113"/>
        <v>744.05</v>
      </c>
      <c r="M441" s="174">
        <f t="shared" si="113"/>
        <v>1142.106</v>
      </c>
      <c r="N441" s="174">
        <f t="shared" si="113"/>
        <v>0.5</v>
      </c>
      <c r="O441" s="174">
        <f t="shared" si="113"/>
        <v>1.61</v>
      </c>
      <c r="P441" s="174">
        <f t="shared" si="113"/>
        <v>44.76</v>
      </c>
      <c r="Q441" s="112"/>
    </row>
    <row r="442" spans="1:17" ht="27.75" customHeight="1">
      <c r="A442" s="339" t="s">
        <v>200</v>
      </c>
      <c r="B442" s="87" t="s">
        <v>124</v>
      </c>
      <c r="C442" s="86">
        <v>120</v>
      </c>
      <c r="D442" s="86">
        <v>10.98</v>
      </c>
      <c r="E442" s="86">
        <v>12.8</v>
      </c>
      <c r="F442" s="86">
        <v>32.5</v>
      </c>
      <c r="G442" s="86">
        <v>289</v>
      </c>
      <c r="H442" s="86">
        <v>139.80000000000001</v>
      </c>
      <c r="I442" s="86">
        <v>22.6</v>
      </c>
      <c r="J442" s="86">
        <v>202.9</v>
      </c>
      <c r="K442" s="86">
        <v>1.43</v>
      </c>
      <c r="L442" s="86">
        <v>192.9</v>
      </c>
      <c r="M442" s="86">
        <v>92.4</v>
      </c>
      <c r="N442" s="86">
        <v>0.06</v>
      </c>
      <c r="O442" s="86">
        <v>0.27</v>
      </c>
      <c r="P442" s="86">
        <v>1.6</v>
      </c>
      <c r="Q442" s="116">
        <v>254</v>
      </c>
    </row>
    <row r="443" spans="1:17" ht="15.75">
      <c r="A443" s="340"/>
      <c r="B443" s="88" t="s">
        <v>58</v>
      </c>
      <c r="C443" s="86">
        <v>180</v>
      </c>
      <c r="D443" s="86">
        <v>3.78</v>
      </c>
      <c r="E443" s="86">
        <v>3.2</v>
      </c>
      <c r="F443" s="86">
        <v>15.52</v>
      </c>
      <c r="G443" s="86">
        <v>107</v>
      </c>
      <c r="H443" s="86">
        <v>137.6</v>
      </c>
      <c r="I443" s="86">
        <v>20</v>
      </c>
      <c r="J443" s="86">
        <v>115</v>
      </c>
      <c r="K443" s="86">
        <v>0.49</v>
      </c>
      <c r="L443" s="86">
        <v>201.9</v>
      </c>
      <c r="M443" s="86">
        <v>22</v>
      </c>
      <c r="N443" s="86">
        <v>0.05</v>
      </c>
      <c r="O443" s="86">
        <v>0.17</v>
      </c>
      <c r="P443" s="86">
        <v>1.4</v>
      </c>
      <c r="Q443" s="116">
        <v>416</v>
      </c>
    </row>
    <row r="444" spans="1:17" ht="15.75">
      <c r="A444" s="341"/>
      <c r="B444" s="139" t="s">
        <v>96</v>
      </c>
      <c r="C444" s="86">
        <v>30</v>
      </c>
      <c r="D444" s="86"/>
      <c r="E444" s="86"/>
      <c r="F444" s="86"/>
      <c r="G444" s="86"/>
      <c r="H444" s="86"/>
      <c r="I444" s="112"/>
      <c r="J444" s="112"/>
      <c r="K444" s="112"/>
      <c r="L444" s="112"/>
      <c r="M444" s="112"/>
      <c r="N444" s="112"/>
      <c r="O444" s="112"/>
      <c r="P444" s="112"/>
      <c r="Q444" s="112"/>
    </row>
    <row r="445" spans="1:17" ht="15.75">
      <c r="A445" s="342" t="s">
        <v>201</v>
      </c>
      <c r="B445" s="343"/>
      <c r="C445" s="112">
        <f>C442+C443+C444</f>
        <v>330</v>
      </c>
      <c r="D445" s="112">
        <f>D442+D443+D444</f>
        <v>14.76</v>
      </c>
      <c r="E445" s="174">
        <f t="shared" ref="E445:P445" si="114">E442+E443+E444</f>
        <v>16</v>
      </c>
      <c r="F445" s="174">
        <f t="shared" si="114"/>
        <v>48.019999999999996</v>
      </c>
      <c r="G445" s="174">
        <f t="shared" si="114"/>
        <v>396</v>
      </c>
      <c r="H445" s="174">
        <f t="shared" si="114"/>
        <v>277.39999999999998</v>
      </c>
      <c r="I445" s="174">
        <f t="shared" si="114"/>
        <v>42.6</v>
      </c>
      <c r="J445" s="174">
        <f t="shared" si="114"/>
        <v>317.89999999999998</v>
      </c>
      <c r="K445" s="174">
        <f t="shared" si="114"/>
        <v>1.92</v>
      </c>
      <c r="L445" s="174">
        <f t="shared" si="114"/>
        <v>394.8</v>
      </c>
      <c r="M445" s="174">
        <f t="shared" si="114"/>
        <v>114.4</v>
      </c>
      <c r="N445" s="174">
        <f t="shared" si="114"/>
        <v>0.11</v>
      </c>
      <c r="O445" s="174">
        <f t="shared" si="114"/>
        <v>0.44000000000000006</v>
      </c>
      <c r="P445" s="174">
        <f t="shared" si="114"/>
        <v>3</v>
      </c>
      <c r="Q445" s="112"/>
    </row>
    <row r="446" spans="1:17" ht="23.25">
      <c r="A446" s="347" t="s">
        <v>359</v>
      </c>
      <c r="B446" s="347"/>
      <c r="C446" s="144">
        <f t="shared" ref="C446" si="115">C432+C434+C441+C445</f>
        <v>1507</v>
      </c>
      <c r="D446" s="179">
        <f>D432+D434+D441+D445</f>
        <v>38.910000000000004</v>
      </c>
      <c r="E446" s="179">
        <f t="shared" ref="E446:P446" si="116">E432+E434+E441+E445</f>
        <v>56.42</v>
      </c>
      <c r="F446" s="144">
        <f t="shared" si="116"/>
        <v>197.56</v>
      </c>
      <c r="G446" s="144">
        <f t="shared" si="116"/>
        <v>1458.2</v>
      </c>
      <c r="H446" s="144">
        <f t="shared" si="116"/>
        <v>559.70000000000005</v>
      </c>
      <c r="I446" s="144">
        <f t="shared" si="116"/>
        <v>178.61999999999998</v>
      </c>
      <c r="J446" s="144">
        <f t="shared" si="116"/>
        <v>957.99</v>
      </c>
      <c r="K446" s="144">
        <f t="shared" si="116"/>
        <v>15.889999999999999</v>
      </c>
      <c r="L446" s="144">
        <f t="shared" si="116"/>
        <v>1387.18</v>
      </c>
      <c r="M446" s="144">
        <f t="shared" si="116"/>
        <v>1332.0160000000001</v>
      </c>
      <c r="N446" s="144">
        <f t="shared" si="116"/>
        <v>0.85</v>
      </c>
      <c r="O446" s="179">
        <f t="shared" si="116"/>
        <v>2.258</v>
      </c>
      <c r="P446" s="144">
        <f t="shared" si="116"/>
        <v>58.93</v>
      </c>
      <c r="Q446" s="112"/>
    </row>
    <row r="447" spans="1:17" ht="26.25">
      <c r="A447" s="141"/>
      <c r="B447" s="141"/>
      <c r="C447" s="119"/>
      <c r="D447" s="119"/>
      <c r="E447" s="119"/>
      <c r="F447" s="119"/>
      <c r="G447" s="119"/>
      <c r="H447" s="119"/>
      <c r="I447" s="122"/>
      <c r="J447" s="122"/>
      <c r="K447" s="122"/>
      <c r="L447" s="122"/>
      <c r="M447" s="122"/>
      <c r="N447" s="122"/>
      <c r="O447" s="122"/>
      <c r="P447" s="122"/>
      <c r="Q447" s="122"/>
    </row>
    <row r="448" spans="1:17" ht="79.5" customHeight="1">
      <c r="A448" s="141"/>
      <c r="B448" s="141"/>
      <c r="C448" s="119"/>
      <c r="D448" s="119"/>
      <c r="E448" s="119"/>
      <c r="F448" s="119"/>
      <c r="G448" s="119"/>
      <c r="H448" s="119"/>
      <c r="I448" s="122"/>
      <c r="J448" s="122"/>
      <c r="K448" s="122"/>
      <c r="L448" s="122"/>
      <c r="M448" s="122"/>
      <c r="N448" s="122"/>
      <c r="O448" s="122"/>
      <c r="P448" s="122"/>
      <c r="Q448" s="122"/>
    </row>
    <row r="449" spans="1:17" ht="23.25" customHeight="1">
      <c r="A449" s="351" t="s">
        <v>239</v>
      </c>
      <c r="B449" s="351"/>
      <c r="C449" s="351"/>
      <c r="D449" s="351"/>
      <c r="E449" s="351"/>
      <c r="F449" s="351"/>
      <c r="G449" s="351"/>
      <c r="H449" s="351"/>
      <c r="I449" s="351"/>
      <c r="J449" s="351"/>
      <c r="K449" s="351"/>
      <c r="L449" s="351"/>
      <c r="M449" s="351"/>
      <c r="N449" s="351"/>
      <c r="O449" s="351"/>
      <c r="P449" s="351"/>
      <c r="Q449" s="351"/>
    </row>
    <row r="450" spans="1:17">
      <c r="A450" s="349" t="s">
        <v>187</v>
      </c>
      <c r="B450" s="349" t="s">
        <v>51</v>
      </c>
      <c r="C450" s="349" t="s">
        <v>188</v>
      </c>
      <c r="D450" s="349" t="s">
        <v>189</v>
      </c>
      <c r="E450" s="350"/>
      <c r="F450" s="350"/>
      <c r="G450" s="349" t="s">
        <v>339</v>
      </c>
      <c r="H450" s="349" t="s">
        <v>340</v>
      </c>
      <c r="I450" s="349" t="s">
        <v>341</v>
      </c>
      <c r="J450" s="350" t="s">
        <v>342</v>
      </c>
      <c r="K450" s="350" t="s">
        <v>343</v>
      </c>
      <c r="L450" s="350" t="s">
        <v>344</v>
      </c>
      <c r="M450" s="350" t="s">
        <v>345</v>
      </c>
      <c r="N450" s="350" t="s">
        <v>346</v>
      </c>
      <c r="O450" s="350" t="s">
        <v>347</v>
      </c>
      <c r="P450" s="350" t="s">
        <v>348</v>
      </c>
      <c r="Q450" s="349" t="s">
        <v>349</v>
      </c>
    </row>
    <row r="451" spans="1:17">
      <c r="A451" s="349"/>
      <c r="B451" s="350"/>
      <c r="C451" s="350"/>
      <c r="D451" s="175" t="s">
        <v>190</v>
      </c>
      <c r="E451" s="175" t="s">
        <v>191</v>
      </c>
      <c r="F451" s="175" t="s">
        <v>192</v>
      </c>
      <c r="G451" s="350"/>
      <c r="H451" s="350"/>
      <c r="I451" s="350"/>
      <c r="J451" s="350"/>
      <c r="K451" s="350"/>
      <c r="L451" s="350"/>
      <c r="M451" s="350"/>
      <c r="N451" s="350"/>
      <c r="O451" s="350"/>
      <c r="P451" s="350"/>
      <c r="Q451" s="349"/>
    </row>
    <row r="452" spans="1:17" ht="25.5">
      <c r="A452" s="339" t="s">
        <v>194</v>
      </c>
      <c r="B452" s="87" t="s">
        <v>107</v>
      </c>
      <c r="C452" s="86">
        <v>180</v>
      </c>
      <c r="D452" s="169">
        <v>4.7</v>
      </c>
      <c r="E452" s="169">
        <v>6.6</v>
      </c>
      <c r="F452" s="169">
        <v>23.6</v>
      </c>
      <c r="G452" s="169">
        <v>173</v>
      </c>
      <c r="H452" s="86">
        <v>21.9</v>
      </c>
      <c r="I452" s="86">
        <v>48.9</v>
      </c>
      <c r="J452" s="86">
        <v>126.2</v>
      </c>
      <c r="K452" s="86">
        <v>1.35</v>
      </c>
      <c r="L452" s="86">
        <v>88.8</v>
      </c>
      <c r="M452" s="86">
        <v>23.2</v>
      </c>
      <c r="N452" s="86">
        <v>0.13</v>
      </c>
      <c r="O452" s="86">
        <v>3.4000000000000002E-2</v>
      </c>
      <c r="P452" s="86">
        <v>0</v>
      </c>
      <c r="Q452" s="116">
        <v>182</v>
      </c>
    </row>
    <row r="453" spans="1:17" ht="15.75">
      <c r="A453" s="340"/>
      <c r="B453" s="85" t="s">
        <v>60</v>
      </c>
      <c r="C453" s="86">
        <v>180</v>
      </c>
      <c r="D453" s="86">
        <v>0.12</v>
      </c>
      <c r="E453" s="86">
        <v>0.02</v>
      </c>
      <c r="F453" s="86">
        <v>10.199999999999999</v>
      </c>
      <c r="G453" s="86">
        <v>41</v>
      </c>
      <c r="H453" s="86">
        <v>12.8</v>
      </c>
      <c r="I453" s="86">
        <v>2.2000000000000002</v>
      </c>
      <c r="J453" s="86">
        <v>4</v>
      </c>
      <c r="K453" s="86">
        <v>0.32</v>
      </c>
      <c r="L453" s="86">
        <v>19.2</v>
      </c>
      <c r="M453" s="86">
        <v>0</v>
      </c>
      <c r="N453" s="86">
        <v>0</v>
      </c>
      <c r="O453" s="86">
        <v>0</v>
      </c>
      <c r="P453" s="86">
        <v>2.83</v>
      </c>
      <c r="Q453" s="116">
        <v>412</v>
      </c>
    </row>
    <row r="454" spans="1:17" ht="15.75">
      <c r="A454" s="340"/>
      <c r="B454" s="85" t="s">
        <v>64</v>
      </c>
      <c r="C454" s="90" t="s">
        <v>66</v>
      </c>
      <c r="D454" s="86">
        <v>4.45</v>
      </c>
      <c r="E454" s="86">
        <v>5.63</v>
      </c>
      <c r="F454" s="86">
        <v>20</v>
      </c>
      <c r="G454" s="86">
        <v>148.4</v>
      </c>
      <c r="H454" s="86">
        <v>94.9</v>
      </c>
      <c r="I454" s="86">
        <v>12.3</v>
      </c>
      <c r="J454" s="86">
        <v>74.2</v>
      </c>
      <c r="K454" s="86">
        <v>0.64</v>
      </c>
      <c r="L454" s="86">
        <v>45.2</v>
      </c>
      <c r="M454" s="86">
        <v>39</v>
      </c>
      <c r="N454" s="86">
        <v>4.5999999999999999E-2</v>
      </c>
      <c r="O454" s="86">
        <v>0.05</v>
      </c>
      <c r="P454" s="86">
        <v>7.2999999999999995E-2</v>
      </c>
      <c r="Q454" s="116">
        <v>3</v>
      </c>
    </row>
    <row r="455" spans="1:17" ht="15.75">
      <c r="A455" s="342" t="s">
        <v>195</v>
      </c>
      <c r="B455" s="343"/>
      <c r="C455" s="112">
        <v>410</v>
      </c>
      <c r="D455" s="112">
        <f>D452+D453+D454</f>
        <v>9.27</v>
      </c>
      <c r="E455" s="174">
        <f t="shared" ref="E455:P455" si="117">E452+E453+E454</f>
        <v>12.25</v>
      </c>
      <c r="F455" s="174">
        <f t="shared" si="117"/>
        <v>53.8</v>
      </c>
      <c r="G455" s="174">
        <f t="shared" si="117"/>
        <v>362.4</v>
      </c>
      <c r="H455" s="174">
        <f t="shared" si="117"/>
        <v>129.60000000000002</v>
      </c>
      <c r="I455" s="174">
        <f t="shared" si="117"/>
        <v>63.400000000000006</v>
      </c>
      <c r="J455" s="174">
        <f t="shared" si="117"/>
        <v>204.39999999999998</v>
      </c>
      <c r="K455" s="174">
        <f t="shared" si="117"/>
        <v>2.31</v>
      </c>
      <c r="L455" s="174">
        <f t="shared" si="117"/>
        <v>153.19999999999999</v>
      </c>
      <c r="M455" s="174">
        <f t="shared" si="117"/>
        <v>62.2</v>
      </c>
      <c r="N455" s="174">
        <f t="shared" si="117"/>
        <v>0.17599999999999999</v>
      </c>
      <c r="O455" s="174">
        <f t="shared" si="117"/>
        <v>8.4000000000000005E-2</v>
      </c>
      <c r="P455" s="174">
        <f t="shared" si="117"/>
        <v>2.903</v>
      </c>
      <c r="Q455" s="112"/>
    </row>
    <row r="456" spans="1:17" ht="15.75">
      <c r="A456" s="114" t="s">
        <v>211</v>
      </c>
      <c r="B456" s="85" t="s">
        <v>25</v>
      </c>
      <c r="C456" s="86">
        <v>180</v>
      </c>
      <c r="D456" s="86">
        <v>0.9</v>
      </c>
      <c r="E456" s="86">
        <v>0</v>
      </c>
      <c r="F456" s="86">
        <v>18.100000000000001</v>
      </c>
      <c r="G456" s="86">
        <v>76</v>
      </c>
      <c r="H456" s="86">
        <v>12.6</v>
      </c>
      <c r="I456" s="86">
        <v>7.2</v>
      </c>
      <c r="J456" s="86">
        <v>12.6</v>
      </c>
      <c r="K456" s="86">
        <v>2.52</v>
      </c>
      <c r="L456" s="86">
        <v>0</v>
      </c>
      <c r="M456" s="86">
        <v>0</v>
      </c>
      <c r="N456" s="86">
        <v>2.3E-2</v>
      </c>
      <c r="O456" s="86">
        <v>2.3E-2</v>
      </c>
      <c r="P456" s="86">
        <v>3.6</v>
      </c>
      <c r="Q456" s="164">
        <v>418</v>
      </c>
    </row>
    <row r="457" spans="1:17" ht="15.75">
      <c r="A457" s="342" t="s">
        <v>197</v>
      </c>
      <c r="B457" s="343"/>
      <c r="C457" s="112">
        <f t="shared" ref="C457" si="118">C456</f>
        <v>180</v>
      </c>
      <c r="D457" s="112">
        <f>D456</f>
        <v>0.9</v>
      </c>
      <c r="E457" s="116">
        <f t="shared" ref="E457:P457" si="119">E456</f>
        <v>0</v>
      </c>
      <c r="F457" s="116">
        <f t="shared" si="119"/>
        <v>18.100000000000001</v>
      </c>
      <c r="G457" s="116">
        <f t="shared" si="119"/>
        <v>76</v>
      </c>
      <c r="H457" s="116">
        <f t="shared" si="119"/>
        <v>12.6</v>
      </c>
      <c r="I457" s="116">
        <f t="shared" si="119"/>
        <v>7.2</v>
      </c>
      <c r="J457" s="116">
        <f t="shared" si="119"/>
        <v>12.6</v>
      </c>
      <c r="K457" s="116">
        <f t="shared" si="119"/>
        <v>2.52</v>
      </c>
      <c r="L457" s="116">
        <f t="shared" si="119"/>
        <v>0</v>
      </c>
      <c r="M457" s="116">
        <f t="shared" si="119"/>
        <v>0</v>
      </c>
      <c r="N457" s="116">
        <f t="shared" si="119"/>
        <v>2.3E-2</v>
      </c>
      <c r="O457" s="116">
        <f t="shared" si="119"/>
        <v>2.3E-2</v>
      </c>
      <c r="P457" s="116">
        <f t="shared" si="119"/>
        <v>3.6</v>
      </c>
      <c r="Q457" s="112"/>
    </row>
    <row r="458" spans="1:17" ht="27" customHeight="1">
      <c r="A458" s="339" t="s">
        <v>198</v>
      </c>
      <c r="B458" s="87" t="s">
        <v>70</v>
      </c>
      <c r="C458" s="86">
        <v>60</v>
      </c>
      <c r="D458" s="86">
        <v>0.48</v>
      </c>
      <c r="E458" s="86">
        <v>0.06</v>
      </c>
      <c r="F458" s="86">
        <v>1.5</v>
      </c>
      <c r="G458" s="86">
        <v>9</v>
      </c>
      <c r="H458" s="86">
        <v>13.8</v>
      </c>
      <c r="I458" s="86">
        <v>8.4</v>
      </c>
      <c r="J458" s="86">
        <v>25.2</v>
      </c>
      <c r="K458" s="86">
        <v>0.6</v>
      </c>
      <c r="L458" s="86">
        <v>0</v>
      </c>
      <c r="M458" s="86">
        <v>6.0000000000000001E-3</v>
      </c>
      <c r="N458" s="86">
        <v>1.7999999999999999E-2</v>
      </c>
      <c r="O458" s="86">
        <v>2.4E-2</v>
      </c>
      <c r="P458" s="86">
        <v>6</v>
      </c>
      <c r="Q458" s="116">
        <v>511</v>
      </c>
    </row>
    <row r="459" spans="1:17" ht="15.75">
      <c r="A459" s="340"/>
      <c r="B459" s="87" t="s">
        <v>372</v>
      </c>
      <c r="C459" s="86">
        <v>180</v>
      </c>
      <c r="D459" s="86">
        <v>5.22</v>
      </c>
      <c r="E459" s="86">
        <v>7.2</v>
      </c>
      <c r="F459" s="86">
        <v>12.6</v>
      </c>
      <c r="G459" s="86">
        <v>134</v>
      </c>
      <c r="H459" s="86">
        <v>16.600000000000001</v>
      </c>
      <c r="I459" s="86">
        <v>18</v>
      </c>
      <c r="J459" s="86">
        <v>45</v>
      </c>
      <c r="K459" s="86">
        <v>0.63</v>
      </c>
      <c r="L459" s="86">
        <v>337.3</v>
      </c>
      <c r="M459" s="86">
        <v>0</v>
      </c>
      <c r="N459" s="86">
        <v>6.8000000000000005E-2</v>
      </c>
      <c r="O459" s="86">
        <v>4.1000000000000002E-2</v>
      </c>
      <c r="P459" s="86">
        <v>5.94</v>
      </c>
      <c r="Q459" s="116">
        <v>86</v>
      </c>
    </row>
    <row r="460" spans="1:17" ht="15.75">
      <c r="A460" s="340"/>
      <c r="B460" s="85" t="s">
        <v>160</v>
      </c>
      <c r="C460" s="86">
        <v>80</v>
      </c>
      <c r="D460" s="86">
        <v>8.6</v>
      </c>
      <c r="E460" s="86">
        <v>16.899999999999999</v>
      </c>
      <c r="F460" s="86">
        <v>23.5</v>
      </c>
      <c r="G460" s="86">
        <v>280.5</v>
      </c>
      <c r="H460" s="86">
        <v>34.5</v>
      </c>
      <c r="I460" s="86">
        <v>21.7</v>
      </c>
      <c r="J460" s="86">
        <v>105</v>
      </c>
      <c r="K460" s="86">
        <v>1.31</v>
      </c>
      <c r="L460" s="86">
        <v>155.19999999999999</v>
      </c>
      <c r="M460" s="86">
        <v>23</v>
      </c>
      <c r="N460" s="86">
        <v>0.36</v>
      </c>
      <c r="O460" s="86">
        <v>0.11</v>
      </c>
      <c r="P460" s="86">
        <v>0.12</v>
      </c>
      <c r="Q460" s="116">
        <v>299</v>
      </c>
    </row>
    <row r="461" spans="1:17" ht="15.75">
      <c r="A461" s="340"/>
      <c r="B461" s="85" t="s">
        <v>140</v>
      </c>
      <c r="C461" s="86">
        <v>130</v>
      </c>
      <c r="D461" s="86">
        <v>1.82</v>
      </c>
      <c r="E461" s="86">
        <v>0.9</v>
      </c>
      <c r="F461" s="86">
        <v>6.37</v>
      </c>
      <c r="G461" s="86">
        <v>40.799999999999997</v>
      </c>
      <c r="H461" s="86">
        <v>73.599999999999994</v>
      </c>
      <c r="I461" s="86">
        <v>27.56</v>
      </c>
      <c r="J461" s="86">
        <v>55.7</v>
      </c>
      <c r="K461" s="86">
        <v>1.05</v>
      </c>
      <c r="L461" s="86">
        <v>426.9</v>
      </c>
      <c r="M461" s="86">
        <v>0</v>
      </c>
      <c r="N461" s="86">
        <v>0.04</v>
      </c>
      <c r="O461" s="86">
        <v>0.05</v>
      </c>
      <c r="P461" s="86">
        <v>21.65</v>
      </c>
      <c r="Q461" s="116">
        <v>143</v>
      </c>
    </row>
    <row r="462" spans="1:17" ht="15.75">
      <c r="A462" s="340"/>
      <c r="B462" s="85" t="s">
        <v>82</v>
      </c>
      <c r="C462" s="86">
        <v>180</v>
      </c>
      <c r="D462" s="86">
        <v>0.39</v>
      </c>
      <c r="E462" s="86">
        <v>1.7999999999999999E-2</v>
      </c>
      <c r="F462" s="86">
        <v>24.9</v>
      </c>
      <c r="G462" s="86">
        <v>101.6</v>
      </c>
      <c r="H462" s="86">
        <v>28.5</v>
      </c>
      <c r="I462" s="86">
        <v>5.4</v>
      </c>
      <c r="J462" s="86">
        <v>13.8</v>
      </c>
      <c r="K462" s="86">
        <v>1.1100000000000001</v>
      </c>
      <c r="L462" s="86">
        <v>153.30000000000001</v>
      </c>
      <c r="M462" s="86">
        <v>0</v>
      </c>
      <c r="N462" s="86">
        <v>1.8E-3</v>
      </c>
      <c r="O462" s="86">
        <v>5.4000000000000003E-3</v>
      </c>
      <c r="P462" s="86">
        <v>0.36</v>
      </c>
      <c r="Q462" s="116">
        <v>394</v>
      </c>
    </row>
    <row r="463" spans="1:17" ht="15.75">
      <c r="A463" s="341"/>
      <c r="B463" s="85" t="s">
        <v>30</v>
      </c>
      <c r="C463" s="86">
        <v>40</v>
      </c>
      <c r="D463" s="86">
        <v>2.64</v>
      </c>
      <c r="E463" s="86">
        <v>0.35</v>
      </c>
      <c r="F463" s="86">
        <v>16.899999999999999</v>
      </c>
      <c r="G463" s="86">
        <v>81.5</v>
      </c>
      <c r="H463" s="86">
        <v>7.6</v>
      </c>
      <c r="I463" s="86">
        <v>7.2</v>
      </c>
      <c r="J463" s="86">
        <v>34.799999999999997</v>
      </c>
      <c r="K463" s="86">
        <v>1.6</v>
      </c>
      <c r="L463" s="86">
        <v>54.4</v>
      </c>
      <c r="M463" s="86">
        <v>0</v>
      </c>
      <c r="N463" s="86">
        <v>7.1999999999999995E-2</v>
      </c>
      <c r="O463" s="86">
        <v>3.2000000000000001E-2</v>
      </c>
      <c r="P463" s="86">
        <v>0</v>
      </c>
      <c r="Q463" s="116">
        <v>509</v>
      </c>
    </row>
    <row r="464" spans="1:17" ht="15.75">
      <c r="A464" s="342" t="s">
        <v>199</v>
      </c>
      <c r="B464" s="343"/>
      <c r="C464" s="112">
        <f>C458+C459+C460+C461+C462+C463</f>
        <v>670</v>
      </c>
      <c r="D464" s="112">
        <f>D458+D459+D460+D461+D462+D463</f>
        <v>19.149999999999999</v>
      </c>
      <c r="E464" s="174">
        <f t="shared" ref="E464:P464" si="120">E458+E459+E460+E461+E462+E463</f>
        <v>25.427999999999997</v>
      </c>
      <c r="F464" s="174">
        <f t="shared" si="120"/>
        <v>85.77000000000001</v>
      </c>
      <c r="G464" s="174">
        <f t="shared" si="120"/>
        <v>647.4</v>
      </c>
      <c r="H464" s="174">
        <f t="shared" si="120"/>
        <v>174.6</v>
      </c>
      <c r="I464" s="174">
        <f t="shared" si="120"/>
        <v>88.26</v>
      </c>
      <c r="J464" s="174">
        <f t="shared" si="120"/>
        <v>279.5</v>
      </c>
      <c r="K464" s="174">
        <f t="shared" si="120"/>
        <v>6.3000000000000007</v>
      </c>
      <c r="L464" s="174">
        <f t="shared" si="120"/>
        <v>1127.1000000000001</v>
      </c>
      <c r="M464" s="174">
        <f t="shared" si="120"/>
        <v>23.006</v>
      </c>
      <c r="N464" s="174">
        <f t="shared" si="120"/>
        <v>0.55979999999999996</v>
      </c>
      <c r="O464" s="174">
        <f t="shared" si="120"/>
        <v>0.26239999999999997</v>
      </c>
      <c r="P464" s="174">
        <f t="shared" si="120"/>
        <v>34.07</v>
      </c>
      <c r="Q464" s="112"/>
    </row>
    <row r="465" spans="1:17" ht="25.5">
      <c r="A465" s="339" t="s">
        <v>200</v>
      </c>
      <c r="B465" s="87" t="s">
        <v>92</v>
      </c>
      <c r="C465" s="86" t="s">
        <v>361</v>
      </c>
      <c r="D465" s="86">
        <v>5.62</v>
      </c>
      <c r="E465" s="86">
        <v>9.01</v>
      </c>
      <c r="F465" s="86">
        <v>30.4</v>
      </c>
      <c r="G465" s="86">
        <v>225.2</v>
      </c>
      <c r="H465" s="86">
        <v>63.4</v>
      </c>
      <c r="I465" s="152">
        <v>23.8</v>
      </c>
      <c r="J465" s="152">
        <v>88.9</v>
      </c>
      <c r="K465" s="152">
        <v>0.97</v>
      </c>
      <c r="L465" s="152">
        <v>135.30000000000001</v>
      </c>
      <c r="M465" s="152">
        <v>36.9</v>
      </c>
      <c r="N465" s="152">
        <v>0.1</v>
      </c>
      <c r="O465" s="152">
        <v>0.1</v>
      </c>
      <c r="P465" s="152">
        <v>0.26</v>
      </c>
      <c r="Q465" s="132">
        <v>432</v>
      </c>
    </row>
    <row r="466" spans="1:17" ht="15.75">
      <c r="A466" s="341"/>
      <c r="B466" s="85" t="s">
        <v>379</v>
      </c>
      <c r="C466" s="86">
        <v>180</v>
      </c>
      <c r="D466" s="86">
        <v>5.49</v>
      </c>
      <c r="E466" s="86">
        <v>4.8899999999999997</v>
      </c>
      <c r="F466" s="86">
        <v>9.09</v>
      </c>
      <c r="G466" s="86">
        <v>102</v>
      </c>
      <c r="H466" s="86">
        <v>227.5</v>
      </c>
      <c r="I466" s="152">
        <v>26.5</v>
      </c>
      <c r="J466" s="152">
        <v>170.6</v>
      </c>
      <c r="K466" s="152">
        <v>0.19</v>
      </c>
      <c r="L466" s="152">
        <v>276.8</v>
      </c>
      <c r="M466" s="152">
        <v>38.4</v>
      </c>
      <c r="N466" s="152">
        <v>7.0000000000000007E-2</v>
      </c>
      <c r="O466" s="152">
        <v>0.28000000000000003</v>
      </c>
      <c r="P466" s="152">
        <v>2.46</v>
      </c>
      <c r="Q466" s="132">
        <v>419</v>
      </c>
    </row>
    <row r="467" spans="1:17" ht="15.75">
      <c r="A467" s="342" t="s">
        <v>201</v>
      </c>
      <c r="B467" s="343"/>
      <c r="C467" s="112">
        <v>270</v>
      </c>
      <c r="D467" s="112">
        <f>D465+D466</f>
        <v>11.11</v>
      </c>
      <c r="E467" s="174">
        <f t="shared" ref="E467:P467" si="121">E465+E466</f>
        <v>13.899999999999999</v>
      </c>
      <c r="F467" s="174">
        <f t="shared" si="121"/>
        <v>39.489999999999995</v>
      </c>
      <c r="G467" s="174">
        <f t="shared" si="121"/>
        <v>327.2</v>
      </c>
      <c r="H467" s="174">
        <f t="shared" si="121"/>
        <v>290.89999999999998</v>
      </c>
      <c r="I467" s="174">
        <f t="shared" si="121"/>
        <v>50.3</v>
      </c>
      <c r="J467" s="174">
        <f t="shared" si="121"/>
        <v>259.5</v>
      </c>
      <c r="K467" s="174">
        <f t="shared" si="121"/>
        <v>1.1599999999999999</v>
      </c>
      <c r="L467" s="174">
        <f t="shared" si="121"/>
        <v>412.1</v>
      </c>
      <c r="M467" s="174">
        <f t="shared" si="121"/>
        <v>75.3</v>
      </c>
      <c r="N467" s="174">
        <f t="shared" si="121"/>
        <v>0.17</v>
      </c>
      <c r="O467" s="174">
        <f t="shared" si="121"/>
        <v>0.38</v>
      </c>
      <c r="P467" s="174">
        <f t="shared" si="121"/>
        <v>2.7199999999999998</v>
      </c>
      <c r="Q467" s="112"/>
    </row>
    <row r="468" spans="1:17" ht="23.25">
      <c r="A468" s="347" t="s">
        <v>360</v>
      </c>
      <c r="B468" s="347"/>
      <c r="C468" s="144">
        <f t="shared" ref="C468" si="122">C455+C457+C464+C467</f>
        <v>1530</v>
      </c>
      <c r="D468" s="179">
        <f>D455+D457+D464+D467</f>
        <v>40.43</v>
      </c>
      <c r="E468" s="179">
        <f t="shared" ref="E468:P468" si="123">E455+E457+E464+E467</f>
        <v>51.577999999999996</v>
      </c>
      <c r="F468" s="144">
        <f t="shared" si="123"/>
        <v>197.16000000000003</v>
      </c>
      <c r="G468" s="144">
        <f t="shared" si="123"/>
        <v>1413</v>
      </c>
      <c r="H468" s="144">
        <f t="shared" si="123"/>
        <v>607.70000000000005</v>
      </c>
      <c r="I468" s="144">
        <f t="shared" si="123"/>
        <v>209.16000000000003</v>
      </c>
      <c r="J468" s="144">
        <f t="shared" si="123"/>
        <v>756</v>
      </c>
      <c r="K468" s="144">
        <f t="shared" si="123"/>
        <v>12.290000000000001</v>
      </c>
      <c r="L468" s="144">
        <f t="shared" si="123"/>
        <v>1692.4</v>
      </c>
      <c r="M468" s="144">
        <f t="shared" si="123"/>
        <v>160.506</v>
      </c>
      <c r="N468" s="144">
        <f t="shared" si="123"/>
        <v>0.92879999999999996</v>
      </c>
      <c r="O468" s="144">
        <f t="shared" si="123"/>
        <v>0.74939999999999996</v>
      </c>
      <c r="P468" s="144">
        <f t="shared" si="123"/>
        <v>43.292999999999999</v>
      </c>
      <c r="Q468" s="112"/>
    </row>
    <row r="469" spans="1:17" ht="26.25">
      <c r="A469" s="141"/>
      <c r="B469" s="141"/>
      <c r="C469" s="119"/>
      <c r="D469" s="119"/>
      <c r="E469" s="119"/>
      <c r="F469" s="119"/>
      <c r="G469" s="119"/>
      <c r="H469" s="119"/>
      <c r="I469" s="122"/>
      <c r="J469" s="122"/>
      <c r="K469" s="122"/>
      <c r="L469" s="122"/>
      <c r="M469" s="122"/>
      <c r="N469" s="122"/>
      <c r="O469" s="122"/>
      <c r="P469" s="122"/>
      <c r="Q469" s="122"/>
    </row>
    <row r="470" spans="1:17" ht="23.25">
      <c r="A470" s="348" t="s">
        <v>240</v>
      </c>
      <c r="B470" s="348"/>
      <c r="C470" s="348"/>
      <c r="D470" s="348"/>
      <c r="E470" s="348"/>
      <c r="F470" s="348"/>
      <c r="G470" s="348"/>
      <c r="H470" s="348"/>
      <c r="I470" s="348"/>
      <c r="J470" s="348"/>
      <c r="K470" s="348"/>
      <c r="L470" s="348"/>
      <c r="M470" s="348"/>
      <c r="N470" s="348"/>
      <c r="O470" s="348"/>
      <c r="P470" s="348"/>
      <c r="Q470" s="348"/>
    </row>
    <row r="471" spans="1:17">
      <c r="A471" s="349" t="s">
        <v>187</v>
      </c>
      <c r="B471" s="349" t="s">
        <v>51</v>
      </c>
      <c r="C471" s="349" t="s">
        <v>188</v>
      </c>
      <c r="D471" s="349" t="s">
        <v>189</v>
      </c>
      <c r="E471" s="350"/>
      <c r="F471" s="350"/>
      <c r="G471" s="349" t="s">
        <v>339</v>
      </c>
      <c r="H471" s="349" t="s">
        <v>340</v>
      </c>
      <c r="I471" s="349" t="s">
        <v>341</v>
      </c>
      <c r="J471" s="350" t="s">
        <v>342</v>
      </c>
      <c r="K471" s="350" t="s">
        <v>343</v>
      </c>
      <c r="L471" s="350" t="s">
        <v>344</v>
      </c>
      <c r="M471" s="350" t="s">
        <v>345</v>
      </c>
      <c r="N471" s="350" t="s">
        <v>346</v>
      </c>
      <c r="O471" s="350" t="s">
        <v>347</v>
      </c>
      <c r="P471" s="350" t="s">
        <v>348</v>
      </c>
      <c r="Q471" s="349" t="s">
        <v>349</v>
      </c>
    </row>
    <row r="472" spans="1:17">
      <c r="A472" s="349"/>
      <c r="B472" s="350"/>
      <c r="C472" s="350"/>
      <c r="D472" s="175" t="s">
        <v>190</v>
      </c>
      <c r="E472" s="175" t="s">
        <v>191</v>
      </c>
      <c r="F472" s="175" t="s">
        <v>192</v>
      </c>
      <c r="G472" s="350"/>
      <c r="H472" s="350"/>
      <c r="I472" s="350"/>
      <c r="J472" s="350"/>
      <c r="K472" s="350"/>
      <c r="L472" s="350"/>
      <c r="M472" s="350"/>
      <c r="N472" s="350"/>
      <c r="O472" s="350"/>
      <c r="P472" s="350"/>
      <c r="Q472" s="349"/>
    </row>
    <row r="473" spans="1:17" ht="15.75">
      <c r="A473" s="339" t="s">
        <v>194</v>
      </c>
      <c r="B473" s="85" t="s">
        <v>153</v>
      </c>
      <c r="C473" s="86">
        <v>180</v>
      </c>
      <c r="D473" s="86">
        <v>2.8</v>
      </c>
      <c r="E473" s="86">
        <v>4.3</v>
      </c>
      <c r="F473" s="86">
        <v>21.2</v>
      </c>
      <c r="G473" s="86">
        <v>134.69999999999999</v>
      </c>
      <c r="H473" s="86">
        <v>13.6</v>
      </c>
      <c r="I473" s="86">
        <v>35.700000000000003</v>
      </c>
      <c r="J473" s="86">
        <v>101.7</v>
      </c>
      <c r="K473" s="86">
        <v>1.17</v>
      </c>
      <c r="L473" s="86">
        <v>91.6</v>
      </c>
      <c r="M473" s="86">
        <v>17.5</v>
      </c>
      <c r="N473" s="86">
        <v>0.12</v>
      </c>
      <c r="O473" s="86">
        <v>1.7999999999999999E-2</v>
      </c>
      <c r="P473" s="86">
        <v>0</v>
      </c>
      <c r="Q473" s="116">
        <v>182</v>
      </c>
    </row>
    <row r="474" spans="1:17" ht="15.75">
      <c r="A474" s="340"/>
      <c r="B474" s="85" t="s">
        <v>58</v>
      </c>
      <c r="C474" s="86">
        <v>180</v>
      </c>
      <c r="D474" s="86">
        <v>3.78</v>
      </c>
      <c r="E474" s="86">
        <v>3.2</v>
      </c>
      <c r="F474" s="86">
        <v>15.52</v>
      </c>
      <c r="G474" s="86">
        <v>107</v>
      </c>
      <c r="H474" s="86">
        <v>137.6</v>
      </c>
      <c r="I474" s="86">
        <v>20</v>
      </c>
      <c r="J474" s="86">
        <v>115</v>
      </c>
      <c r="K474" s="86">
        <v>0.49</v>
      </c>
      <c r="L474" s="86">
        <v>201.9</v>
      </c>
      <c r="M474" s="86">
        <v>22</v>
      </c>
      <c r="N474" s="86">
        <v>0.05</v>
      </c>
      <c r="O474" s="86">
        <v>0.17</v>
      </c>
      <c r="P474" s="86">
        <v>1.4</v>
      </c>
      <c r="Q474" s="116">
        <v>416</v>
      </c>
    </row>
    <row r="475" spans="1:17" ht="15.75">
      <c r="A475" s="341"/>
      <c r="B475" s="85" t="s">
        <v>61</v>
      </c>
      <c r="C475" s="90" t="s">
        <v>63</v>
      </c>
      <c r="D475" s="86">
        <v>3.12</v>
      </c>
      <c r="E475" s="86">
        <v>5.31</v>
      </c>
      <c r="F475" s="86">
        <v>20.09</v>
      </c>
      <c r="G475" s="86">
        <v>140.30000000000001</v>
      </c>
      <c r="H475" s="86">
        <v>9.3000000000000007</v>
      </c>
      <c r="I475" s="86">
        <v>9.9</v>
      </c>
      <c r="J475" s="86">
        <v>29.1</v>
      </c>
      <c r="K475" s="86">
        <v>0.62</v>
      </c>
      <c r="L475" s="86">
        <v>42.9</v>
      </c>
      <c r="M475" s="86">
        <v>40</v>
      </c>
      <c r="N475" s="86">
        <v>0.05</v>
      </c>
      <c r="O475" s="86">
        <v>0.03</v>
      </c>
      <c r="P475" s="86">
        <v>0</v>
      </c>
      <c r="Q475" s="116">
        <v>1</v>
      </c>
    </row>
    <row r="476" spans="1:17" ht="15.75">
      <c r="A476" s="342" t="s">
        <v>195</v>
      </c>
      <c r="B476" s="343"/>
      <c r="C476" s="112">
        <v>407</v>
      </c>
      <c r="D476" s="112">
        <f>D473+D474+D475</f>
        <v>9.6999999999999993</v>
      </c>
      <c r="E476" s="174">
        <f t="shared" ref="E476:P476" si="124">E473+E474+E475</f>
        <v>12.809999999999999</v>
      </c>
      <c r="F476" s="174">
        <f t="shared" si="124"/>
        <v>56.81</v>
      </c>
      <c r="G476" s="174">
        <f t="shared" si="124"/>
        <v>382</v>
      </c>
      <c r="H476" s="174">
        <f t="shared" si="124"/>
        <v>160.5</v>
      </c>
      <c r="I476" s="174">
        <f t="shared" si="124"/>
        <v>65.600000000000009</v>
      </c>
      <c r="J476" s="174">
        <f t="shared" si="124"/>
        <v>245.79999999999998</v>
      </c>
      <c r="K476" s="174">
        <f t="shared" si="124"/>
        <v>2.2799999999999998</v>
      </c>
      <c r="L476" s="174">
        <f t="shared" si="124"/>
        <v>336.4</v>
      </c>
      <c r="M476" s="174">
        <f t="shared" si="124"/>
        <v>79.5</v>
      </c>
      <c r="N476" s="174">
        <f t="shared" si="124"/>
        <v>0.21999999999999997</v>
      </c>
      <c r="O476" s="174">
        <f t="shared" si="124"/>
        <v>0.218</v>
      </c>
      <c r="P476" s="174">
        <f t="shared" si="124"/>
        <v>1.4</v>
      </c>
      <c r="Q476" s="86"/>
    </row>
    <row r="477" spans="1:17" ht="15.75">
      <c r="A477" s="114" t="s">
        <v>196</v>
      </c>
      <c r="B477" s="85" t="s">
        <v>68</v>
      </c>
      <c r="C477" s="86">
        <v>100</v>
      </c>
      <c r="D477" s="86">
        <v>0.4</v>
      </c>
      <c r="E477" s="86">
        <v>0.4</v>
      </c>
      <c r="F477" s="86">
        <v>9.8000000000000007</v>
      </c>
      <c r="G477" s="86">
        <v>47</v>
      </c>
      <c r="H477" s="86">
        <v>16</v>
      </c>
      <c r="I477" s="86">
        <v>8</v>
      </c>
      <c r="J477" s="86">
        <v>11</v>
      </c>
      <c r="K477" s="86">
        <v>2.2000000000000002</v>
      </c>
      <c r="L477" s="86">
        <v>0.63</v>
      </c>
      <c r="M477" s="86">
        <v>0.01</v>
      </c>
      <c r="N477" s="86">
        <v>0.03</v>
      </c>
      <c r="O477" s="86">
        <v>0.02</v>
      </c>
      <c r="P477" s="86">
        <v>10</v>
      </c>
      <c r="Q477" s="116">
        <v>510</v>
      </c>
    </row>
    <row r="478" spans="1:17" ht="15.75">
      <c r="A478" s="342" t="s">
        <v>197</v>
      </c>
      <c r="B478" s="343"/>
      <c r="C478" s="112">
        <f t="shared" ref="C478" si="125">C477</f>
        <v>100</v>
      </c>
      <c r="D478" s="112">
        <f>D477</f>
        <v>0.4</v>
      </c>
      <c r="E478" s="116">
        <f t="shared" ref="E478:P478" si="126">E477</f>
        <v>0.4</v>
      </c>
      <c r="F478" s="116">
        <f t="shared" si="126"/>
        <v>9.8000000000000007</v>
      </c>
      <c r="G478" s="116">
        <f t="shared" si="126"/>
        <v>47</v>
      </c>
      <c r="H478" s="116">
        <f t="shared" si="126"/>
        <v>16</v>
      </c>
      <c r="I478" s="116">
        <f t="shared" si="126"/>
        <v>8</v>
      </c>
      <c r="J478" s="116">
        <f t="shared" si="126"/>
        <v>11</v>
      </c>
      <c r="K478" s="116">
        <f t="shared" si="126"/>
        <v>2.2000000000000002</v>
      </c>
      <c r="L478" s="116">
        <f t="shared" si="126"/>
        <v>0.63</v>
      </c>
      <c r="M478" s="116">
        <f t="shared" si="126"/>
        <v>0.01</v>
      </c>
      <c r="N478" s="116">
        <f t="shared" si="126"/>
        <v>0.03</v>
      </c>
      <c r="O478" s="116">
        <f t="shared" si="126"/>
        <v>0.02</v>
      </c>
      <c r="P478" s="116">
        <f t="shared" si="126"/>
        <v>10</v>
      </c>
      <c r="Q478" s="86"/>
    </row>
    <row r="479" spans="1:17" ht="27" customHeight="1">
      <c r="A479" s="339" t="s">
        <v>198</v>
      </c>
      <c r="B479" s="87" t="s">
        <v>70</v>
      </c>
      <c r="C479" s="86">
        <v>60</v>
      </c>
      <c r="D479" s="86">
        <v>0.48</v>
      </c>
      <c r="E479" s="86">
        <v>0.06</v>
      </c>
      <c r="F479" s="86">
        <v>1.5</v>
      </c>
      <c r="G479" s="86">
        <v>2.4</v>
      </c>
      <c r="H479" s="86">
        <v>13.8</v>
      </c>
      <c r="I479" s="86">
        <v>8.4</v>
      </c>
      <c r="J479" s="86">
        <v>25.2</v>
      </c>
      <c r="K479" s="86">
        <v>0.6</v>
      </c>
      <c r="L479" s="86">
        <v>0</v>
      </c>
      <c r="M479" s="86">
        <v>6.0000000000000001E-3</v>
      </c>
      <c r="N479" s="86">
        <v>1.7999999999999999E-2</v>
      </c>
      <c r="O479" s="86">
        <v>2.4E-2</v>
      </c>
      <c r="P479" s="86">
        <v>6</v>
      </c>
      <c r="Q479" s="116">
        <v>511</v>
      </c>
    </row>
    <row r="480" spans="1:17" ht="15.75">
      <c r="A480" s="340"/>
      <c r="B480" s="85" t="s">
        <v>136</v>
      </c>
      <c r="C480" s="86">
        <v>180</v>
      </c>
      <c r="D480" s="86">
        <v>2.4900000000000002</v>
      </c>
      <c r="E480" s="86">
        <v>7.16</v>
      </c>
      <c r="F480" s="86">
        <v>8.5</v>
      </c>
      <c r="G480" s="86">
        <v>108</v>
      </c>
      <c r="H480" s="86">
        <v>44.1</v>
      </c>
      <c r="I480" s="86">
        <v>32.94</v>
      </c>
      <c r="J480" s="86">
        <v>113.83</v>
      </c>
      <c r="K480" s="86">
        <v>1.58</v>
      </c>
      <c r="L480" s="86">
        <v>511.3</v>
      </c>
      <c r="M480" s="86">
        <v>5.4</v>
      </c>
      <c r="N480" s="86">
        <v>8.7999999999999995E-2</v>
      </c>
      <c r="O480" s="86">
        <v>0.1</v>
      </c>
      <c r="P480" s="86">
        <v>11.24</v>
      </c>
      <c r="Q480" s="116">
        <v>68</v>
      </c>
    </row>
    <row r="481" spans="1:17" ht="15.75">
      <c r="A481" s="340"/>
      <c r="B481" s="85" t="s">
        <v>375</v>
      </c>
      <c r="C481" s="86">
        <v>80</v>
      </c>
      <c r="D481" s="86">
        <v>5.12</v>
      </c>
      <c r="E481" s="86">
        <v>2.4</v>
      </c>
      <c r="F481" s="86">
        <v>2.08</v>
      </c>
      <c r="G481" s="86">
        <v>51.1</v>
      </c>
      <c r="H481" s="86">
        <v>2.3199999999999998</v>
      </c>
      <c r="I481" s="86">
        <v>5.36</v>
      </c>
      <c r="J481" s="86">
        <v>12</v>
      </c>
      <c r="K481" s="86">
        <v>2.2400000000000002</v>
      </c>
      <c r="L481" s="86">
        <v>1.44</v>
      </c>
      <c r="M481" s="86">
        <v>30.4</v>
      </c>
      <c r="N481" s="86">
        <v>3.0000000000000001E-3</v>
      </c>
      <c r="O481" s="86">
        <v>2.5000000000000001E-3</v>
      </c>
      <c r="P481" s="86">
        <v>1.6000000000000001E-3</v>
      </c>
      <c r="Q481" s="116">
        <v>283</v>
      </c>
    </row>
    <row r="482" spans="1:17" ht="15.75">
      <c r="A482" s="340"/>
      <c r="B482" s="88" t="s">
        <v>78</v>
      </c>
      <c r="C482" s="86">
        <v>130</v>
      </c>
      <c r="D482" s="86">
        <v>2.65</v>
      </c>
      <c r="E482" s="86">
        <v>7.54</v>
      </c>
      <c r="F482" s="86">
        <v>16.8</v>
      </c>
      <c r="G482" s="86">
        <v>145.6</v>
      </c>
      <c r="H482" s="86">
        <v>32</v>
      </c>
      <c r="I482" s="86">
        <v>24</v>
      </c>
      <c r="J482" s="86">
        <v>75</v>
      </c>
      <c r="K482" s="86">
        <v>0.87</v>
      </c>
      <c r="L482" s="86">
        <v>562</v>
      </c>
      <c r="M482" s="86">
        <v>22.1</v>
      </c>
      <c r="N482" s="86">
        <v>0.12</v>
      </c>
      <c r="O482" s="86">
        <v>0.09</v>
      </c>
      <c r="P482" s="86">
        <v>15.7</v>
      </c>
      <c r="Q482" s="116">
        <v>339</v>
      </c>
    </row>
    <row r="483" spans="1:17" ht="15.75">
      <c r="A483" s="340"/>
      <c r="B483" s="85" t="s">
        <v>377</v>
      </c>
      <c r="C483" s="86">
        <v>180</v>
      </c>
      <c r="D483" s="86">
        <v>0.14000000000000001</v>
      </c>
      <c r="E483" s="86">
        <v>0.14000000000000001</v>
      </c>
      <c r="F483" s="86">
        <v>21.5</v>
      </c>
      <c r="G483" s="86">
        <v>87.8</v>
      </c>
      <c r="H483" s="86">
        <v>13.03</v>
      </c>
      <c r="I483" s="86">
        <v>3.24</v>
      </c>
      <c r="J483" s="86">
        <v>3.96</v>
      </c>
      <c r="K483" s="86">
        <v>0.84</v>
      </c>
      <c r="L483" s="86">
        <v>100.6</v>
      </c>
      <c r="M483" s="86">
        <v>0</v>
      </c>
      <c r="N483" s="86">
        <v>8.9999999999999993E-3</v>
      </c>
      <c r="O483" s="86">
        <v>7.0000000000000001E-3</v>
      </c>
      <c r="P483" s="86">
        <v>1.55</v>
      </c>
      <c r="Q483" s="116">
        <v>390</v>
      </c>
    </row>
    <row r="484" spans="1:17" ht="15.75">
      <c r="A484" s="341"/>
      <c r="B484" s="85" t="s">
        <v>30</v>
      </c>
      <c r="C484" s="86">
        <v>40</v>
      </c>
      <c r="D484" s="86">
        <v>2.64</v>
      </c>
      <c r="E484" s="86">
        <v>0.35</v>
      </c>
      <c r="F484" s="86">
        <v>16.899999999999999</v>
      </c>
      <c r="G484" s="86">
        <v>81.5</v>
      </c>
      <c r="H484" s="86">
        <v>7.6</v>
      </c>
      <c r="I484" s="86">
        <v>7.2</v>
      </c>
      <c r="J484" s="86">
        <v>34.799999999999997</v>
      </c>
      <c r="K484" s="86">
        <v>1.6</v>
      </c>
      <c r="L484" s="86">
        <v>54.4</v>
      </c>
      <c r="M484" s="86">
        <v>0</v>
      </c>
      <c r="N484" s="86">
        <v>7.1999999999999995E-2</v>
      </c>
      <c r="O484" s="86">
        <v>3.2000000000000001E-2</v>
      </c>
      <c r="P484" s="86">
        <v>0</v>
      </c>
      <c r="Q484" s="116">
        <v>509</v>
      </c>
    </row>
    <row r="485" spans="1:17" ht="15.75">
      <c r="A485" s="342" t="s">
        <v>199</v>
      </c>
      <c r="B485" s="343"/>
      <c r="C485" s="112">
        <f>C479+C480+C481+C482+C483+C484</f>
        <v>670</v>
      </c>
      <c r="D485" s="112">
        <f>D479+D480+D481+D482+D483+D484</f>
        <v>13.520000000000001</v>
      </c>
      <c r="E485" s="174">
        <f t="shared" ref="E485:P485" si="127">E479+E480+E481+E482+E483+E484</f>
        <v>17.650000000000002</v>
      </c>
      <c r="F485" s="174">
        <f t="shared" si="127"/>
        <v>67.28</v>
      </c>
      <c r="G485" s="174">
        <f t="shared" si="127"/>
        <v>476.40000000000003</v>
      </c>
      <c r="H485" s="174">
        <f t="shared" si="127"/>
        <v>112.85</v>
      </c>
      <c r="I485" s="174">
        <f t="shared" si="127"/>
        <v>81.139999999999986</v>
      </c>
      <c r="J485" s="174">
        <f t="shared" si="127"/>
        <v>264.79000000000002</v>
      </c>
      <c r="K485" s="174">
        <f t="shared" si="127"/>
        <v>7.73</v>
      </c>
      <c r="L485" s="174">
        <f t="shared" si="127"/>
        <v>1229.74</v>
      </c>
      <c r="M485" s="174">
        <f t="shared" si="127"/>
        <v>57.905999999999999</v>
      </c>
      <c r="N485" s="174">
        <f t="shared" si="127"/>
        <v>0.31</v>
      </c>
      <c r="O485" s="174">
        <f t="shared" si="127"/>
        <v>0.2555</v>
      </c>
      <c r="P485" s="174">
        <f t="shared" si="127"/>
        <v>34.491599999999998</v>
      </c>
      <c r="Q485" s="86"/>
    </row>
    <row r="486" spans="1:17" ht="25.5">
      <c r="A486" s="339" t="s">
        <v>200</v>
      </c>
      <c r="B486" s="87" t="s">
        <v>141</v>
      </c>
      <c r="C486" s="86">
        <v>120</v>
      </c>
      <c r="D486" s="86">
        <v>10.8</v>
      </c>
      <c r="E486" s="86">
        <v>12.5</v>
      </c>
      <c r="F486" s="86">
        <v>31.2</v>
      </c>
      <c r="G486" s="86">
        <v>288</v>
      </c>
      <c r="H486" s="86">
        <v>186.8</v>
      </c>
      <c r="I486" s="86">
        <v>31.2</v>
      </c>
      <c r="J486" s="86">
        <v>273.60000000000002</v>
      </c>
      <c r="K486" s="86">
        <v>0.92</v>
      </c>
      <c r="L486" s="86">
        <v>162.1</v>
      </c>
      <c r="M486" s="86">
        <v>68.400000000000006</v>
      </c>
      <c r="N486" s="86">
        <v>0.08</v>
      </c>
      <c r="O486" s="86">
        <v>0.32</v>
      </c>
      <c r="P486" s="86">
        <v>0.28999999999999998</v>
      </c>
      <c r="Q486" s="116">
        <v>245</v>
      </c>
    </row>
    <row r="487" spans="1:17" ht="15.75">
      <c r="A487" s="340"/>
      <c r="B487" s="85" t="s">
        <v>208</v>
      </c>
      <c r="C487" s="86">
        <v>180</v>
      </c>
      <c r="D487" s="86">
        <v>0</v>
      </c>
      <c r="E487" s="86">
        <v>0</v>
      </c>
      <c r="F487" s="86">
        <v>16.2</v>
      </c>
      <c r="G487" s="86">
        <v>64.8</v>
      </c>
      <c r="H487" s="86">
        <v>0.18</v>
      </c>
      <c r="I487" s="86">
        <v>2.16</v>
      </c>
      <c r="J487" s="86">
        <v>5.7</v>
      </c>
      <c r="K487" s="86">
        <v>3.5999999999999997E-2</v>
      </c>
      <c r="L487" s="86">
        <v>0</v>
      </c>
      <c r="M487" s="86">
        <v>0</v>
      </c>
      <c r="N487" s="86">
        <v>1.1999999999999999E-3</v>
      </c>
      <c r="O487" s="86">
        <v>4.7999999999999996E-3</v>
      </c>
      <c r="P487" s="86">
        <v>2.74</v>
      </c>
      <c r="Q487" s="149">
        <v>508</v>
      </c>
    </row>
    <row r="488" spans="1:17" ht="15.75">
      <c r="A488" s="341"/>
      <c r="B488" s="129" t="s">
        <v>97</v>
      </c>
      <c r="C488" s="86">
        <v>40</v>
      </c>
      <c r="D488" s="86">
        <v>3.05</v>
      </c>
      <c r="E488" s="86">
        <v>0.24</v>
      </c>
      <c r="F488" s="86">
        <v>20</v>
      </c>
      <c r="G488" s="86">
        <v>94</v>
      </c>
      <c r="H488" s="86">
        <v>9.1999999999999993</v>
      </c>
      <c r="I488" s="86">
        <v>13.2</v>
      </c>
      <c r="J488" s="86">
        <v>33.6</v>
      </c>
      <c r="K488" s="86">
        <v>0.8</v>
      </c>
      <c r="L488" s="86">
        <v>51.6</v>
      </c>
      <c r="M488" s="86">
        <v>0</v>
      </c>
      <c r="N488" s="86">
        <v>6.4000000000000001E-2</v>
      </c>
      <c r="O488" s="86">
        <v>0.02</v>
      </c>
      <c r="P488" s="86">
        <v>0</v>
      </c>
      <c r="Q488" s="116">
        <v>509</v>
      </c>
    </row>
    <row r="489" spans="1:17" ht="15.75">
      <c r="A489" s="342" t="s">
        <v>201</v>
      </c>
      <c r="B489" s="343"/>
      <c r="C489" s="112">
        <f>C486+C487+C488</f>
        <v>340</v>
      </c>
      <c r="D489" s="112">
        <f>D486+D487+D488</f>
        <v>13.850000000000001</v>
      </c>
      <c r="E489" s="174">
        <f t="shared" ref="E489:P489" si="128">E486+E487+E488</f>
        <v>12.74</v>
      </c>
      <c r="F489" s="174">
        <f t="shared" si="128"/>
        <v>67.400000000000006</v>
      </c>
      <c r="G489" s="174">
        <f t="shared" si="128"/>
        <v>446.8</v>
      </c>
      <c r="H489" s="174">
        <f t="shared" si="128"/>
        <v>196.18</v>
      </c>
      <c r="I489" s="174">
        <f t="shared" si="128"/>
        <v>46.56</v>
      </c>
      <c r="J489" s="174">
        <f t="shared" si="128"/>
        <v>312.90000000000003</v>
      </c>
      <c r="K489" s="174">
        <f t="shared" si="128"/>
        <v>1.7560000000000002</v>
      </c>
      <c r="L489" s="174">
        <f t="shared" si="128"/>
        <v>213.7</v>
      </c>
      <c r="M489" s="174">
        <f t="shared" si="128"/>
        <v>68.400000000000006</v>
      </c>
      <c r="N489" s="174">
        <f t="shared" si="128"/>
        <v>0.1452</v>
      </c>
      <c r="O489" s="174">
        <f t="shared" si="128"/>
        <v>0.34480000000000005</v>
      </c>
      <c r="P489" s="174">
        <f t="shared" si="128"/>
        <v>3.0300000000000002</v>
      </c>
      <c r="Q489" s="86"/>
    </row>
    <row r="490" spans="1:17" ht="23.25">
      <c r="A490" s="344" t="s">
        <v>241</v>
      </c>
      <c r="B490" s="345"/>
      <c r="C490" s="144">
        <f t="shared" ref="C490" si="129">C476+C478+C485+C489</f>
        <v>1517</v>
      </c>
      <c r="D490" s="179">
        <f>D476+D478+D485+D489</f>
        <v>37.47</v>
      </c>
      <c r="E490" s="179">
        <f t="shared" ref="E490:P490" si="130">E476+E478+E485+E489</f>
        <v>43.6</v>
      </c>
      <c r="F490" s="144">
        <f t="shared" si="130"/>
        <v>201.29</v>
      </c>
      <c r="G490" s="144">
        <f t="shared" si="130"/>
        <v>1352.2</v>
      </c>
      <c r="H490" s="144">
        <f t="shared" si="130"/>
        <v>485.53000000000003</v>
      </c>
      <c r="I490" s="144">
        <f t="shared" si="130"/>
        <v>201.3</v>
      </c>
      <c r="J490" s="144">
        <f t="shared" si="130"/>
        <v>834.49</v>
      </c>
      <c r="K490" s="144">
        <f t="shared" si="130"/>
        <v>13.966000000000001</v>
      </c>
      <c r="L490" s="144">
        <f t="shared" si="130"/>
        <v>1780.47</v>
      </c>
      <c r="M490" s="144">
        <f t="shared" si="130"/>
        <v>205.816</v>
      </c>
      <c r="N490" s="144">
        <f t="shared" si="130"/>
        <v>0.70519999999999994</v>
      </c>
      <c r="O490" s="144">
        <f t="shared" si="130"/>
        <v>0.83830000000000005</v>
      </c>
      <c r="P490" s="144">
        <f t="shared" si="130"/>
        <v>48.921599999999998</v>
      </c>
      <c r="Q490" s="86"/>
    </row>
    <row r="491" spans="1:17" ht="55.5" customHeight="1">
      <c r="A491" s="346" t="s">
        <v>242</v>
      </c>
      <c r="B491" s="346"/>
      <c r="C491" s="143"/>
      <c r="D491" s="180">
        <f t="shared" ref="D491:P491" si="131">(D29+D51+D78+D103+D128+D152+D179+D201+D226+D249+D273+D301+D325+D348+D377+D398+D424+D446+D468+D490)/20</f>
        <v>41.920950000000005</v>
      </c>
      <c r="E491" s="180">
        <f t="shared" si="131"/>
        <v>46.631749999999997</v>
      </c>
      <c r="F491" s="180">
        <f t="shared" si="131"/>
        <v>200.41799999999998</v>
      </c>
      <c r="G491" s="180">
        <f t="shared" si="131"/>
        <v>1390.7249999999999</v>
      </c>
      <c r="H491" s="145">
        <f t="shared" si="131"/>
        <v>493.73650000000009</v>
      </c>
      <c r="I491" s="145">
        <f t="shared" si="131"/>
        <v>196.82399999999998</v>
      </c>
      <c r="J491" s="180">
        <f t="shared" si="131"/>
        <v>805.39200000000005</v>
      </c>
      <c r="K491" s="180">
        <f t="shared" si="131"/>
        <v>13.663500000000003</v>
      </c>
      <c r="L491" s="180">
        <f t="shared" si="131"/>
        <v>1435.3200000000002</v>
      </c>
      <c r="M491" s="180">
        <f t="shared" si="131"/>
        <v>620.87919999999997</v>
      </c>
      <c r="N491" s="180">
        <f t="shared" si="131"/>
        <v>4.3216099999999997</v>
      </c>
      <c r="O491" s="180">
        <f t="shared" si="131"/>
        <v>1.0865450000000001</v>
      </c>
      <c r="P491" s="180">
        <f t="shared" si="131"/>
        <v>39.419179999999997</v>
      </c>
      <c r="Q491" s="163"/>
    </row>
    <row r="492" spans="1:17">
      <c r="A492" s="148"/>
      <c r="B492" s="148"/>
      <c r="C492" s="147"/>
      <c r="D492" s="147"/>
      <c r="E492" s="147"/>
      <c r="F492" s="147"/>
      <c r="G492" s="147"/>
      <c r="H492" s="147"/>
      <c r="I492" s="147"/>
      <c r="J492" s="147"/>
      <c r="K492" s="147"/>
      <c r="L492" s="147"/>
      <c r="M492" s="147"/>
      <c r="N492" s="147"/>
      <c r="O492" s="147"/>
      <c r="P492" s="147"/>
    </row>
    <row r="493" spans="1:17">
      <c r="A493" s="148"/>
      <c r="B493" s="148"/>
      <c r="C493" s="148"/>
      <c r="D493" s="148"/>
      <c r="E493" s="148"/>
      <c r="F493" s="148"/>
      <c r="G493" s="148"/>
      <c r="H493" s="148"/>
      <c r="I493" s="148"/>
      <c r="J493" s="148"/>
      <c r="K493" s="148"/>
      <c r="L493" s="148"/>
      <c r="M493" s="148"/>
      <c r="N493" s="148"/>
      <c r="O493" s="148"/>
      <c r="P493" s="148"/>
    </row>
    <row r="494" spans="1:17">
      <c r="A494" s="148"/>
      <c r="B494" s="148"/>
      <c r="C494" s="148"/>
      <c r="D494" s="148"/>
      <c r="E494" s="148"/>
      <c r="F494" s="148"/>
      <c r="G494" s="148"/>
      <c r="H494" s="148"/>
      <c r="I494" s="148"/>
      <c r="J494" s="148"/>
      <c r="K494" s="148"/>
      <c r="L494" s="148"/>
      <c r="M494" s="148"/>
      <c r="N494" s="148"/>
      <c r="O494" s="148"/>
      <c r="P494" s="148"/>
    </row>
    <row r="495" spans="1:17">
      <c r="A495" s="148"/>
      <c r="B495" s="148"/>
      <c r="C495" s="148"/>
      <c r="D495" s="148"/>
      <c r="E495" s="148"/>
      <c r="F495" s="148"/>
      <c r="G495" s="148"/>
      <c r="H495" s="148"/>
      <c r="I495" s="148"/>
      <c r="J495" s="148"/>
      <c r="K495" s="148"/>
      <c r="L495" s="148"/>
      <c r="M495" s="148"/>
      <c r="N495" s="148"/>
      <c r="O495" s="148"/>
      <c r="P495" s="148"/>
    </row>
    <row r="496" spans="1:17">
      <c r="A496" s="148"/>
      <c r="B496" s="148"/>
      <c r="C496" s="148"/>
      <c r="D496" s="148"/>
      <c r="E496" s="148"/>
      <c r="F496" s="148"/>
      <c r="G496" s="148"/>
      <c r="H496" s="148"/>
      <c r="I496" s="148"/>
      <c r="J496" s="148"/>
      <c r="K496" s="148"/>
      <c r="L496" s="148"/>
      <c r="M496" s="148"/>
      <c r="N496" s="148"/>
      <c r="O496" s="148"/>
      <c r="P496" s="148"/>
    </row>
    <row r="497" spans="1:16">
      <c r="A497" s="148"/>
      <c r="B497" s="148"/>
      <c r="C497" s="148"/>
      <c r="D497" s="148"/>
      <c r="E497" s="148"/>
      <c r="F497" s="148"/>
      <c r="G497" s="148"/>
      <c r="H497" s="148"/>
      <c r="I497" s="148"/>
      <c r="J497" s="148"/>
      <c r="K497" s="148"/>
      <c r="L497" s="148"/>
      <c r="M497" s="148"/>
      <c r="N497" s="148"/>
      <c r="O497" s="148"/>
      <c r="P497" s="148"/>
    </row>
    <row r="498" spans="1:16" ht="15" customHeight="1">
      <c r="A498" s="148"/>
      <c r="B498" s="148"/>
      <c r="C498" s="148"/>
      <c r="D498" s="148"/>
      <c r="E498" s="148"/>
      <c r="F498" s="148"/>
      <c r="G498" s="148"/>
      <c r="H498" s="148"/>
      <c r="I498" s="148"/>
      <c r="J498" s="148"/>
      <c r="K498" s="148"/>
      <c r="L498" s="148"/>
      <c r="M498" s="148"/>
      <c r="N498" s="148"/>
      <c r="O498" s="148"/>
      <c r="P498" s="148"/>
    </row>
    <row r="499" spans="1:16" ht="15" customHeight="1">
      <c r="A499" s="148"/>
      <c r="B499" s="148"/>
      <c r="C499" s="148"/>
      <c r="D499" s="148"/>
      <c r="E499" s="148"/>
      <c r="F499" s="148"/>
      <c r="G499" s="148"/>
      <c r="H499" s="148"/>
      <c r="I499" s="148"/>
      <c r="J499" s="148"/>
      <c r="K499" s="148"/>
      <c r="L499" s="148"/>
      <c r="M499" s="148"/>
      <c r="N499" s="148"/>
      <c r="O499" s="148"/>
      <c r="P499" s="148"/>
    </row>
    <row r="500" spans="1:16" ht="15" customHeight="1">
      <c r="A500" s="148"/>
      <c r="B500" s="148"/>
      <c r="C500" s="148"/>
      <c r="D500" s="148"/>
      <c r="E500" s="148"/>
      <c r="F500" s="148"/>
      <c r="G500" s="148"/>
      <c r="H500" s="148"/>
      <c r="I500" s="148"/>
      <c r="J500" s="148"/>
      <c r="K500" s="148"/>
      <c r="L500" s="148"/>
      <c r="M500" s="148"/>
      <c r="N500" s="148"/>
      <c r="O500" s="148"/>
      <c r="P500" s="148"/>
    </row>
    <row r="501" spans="1:16">
      <c r="A501" s="148"/>
      <c r="B501" s="148"/>
      <c r="C501" s="148"/>
      <c r="D501" s="148"/>
      <c r="E501" s="148"/>
      <c r="F501" s="148"/>
      <c r="G501" s="148"/>
      <c r="H501" s="148"/>
      <c r="I501" s="148"/>
      <c r="J501" s="148"/>
      <c r="K501" s="148"/>
      <c r="L501" s="148"/>
      <c r="M501" s="148"/>
      <c r="N501" s="148"/>
      <c r="O501" s="148"/>
      <c r="P501" s="148"/>
    </row>
    <row r="502" spans="1:16">
      <c r="A502" s="148"/>
      <c r="B502" s="148"/>
      <c r="C502" s="148"/>
      <c r="D502" s="148"/>
      <c r="E502" s="148"/>
      <c r="F502" s="148"/>
      <c r="G502" s="148"/>
      <c r="H502" s="148"/>
      <c r="I502" s="148"/>
      <c r="J502" s="148"/>
      <c r="K502" s="148"/>
      <c r="L502" s="148"/>
      <c r="M502" s="148"/>
      <c r="N502" s="148"/>
      <c r="O502" s="148"/>
      <c r="P502" s="148"/>
    </row>
    <row r="503" spans="1:16" ht="23.25" customHeight="1">
      <c r="A503" s="148"/>
      <c r="B503" s="148"/>
      <c r="C503" s="148"/>
      <c r="D503" s="148"/>
      <c r="E503" s="148"/>
      <c r="F503" s="148"/>
      <c r="G503" s="148"/>
      <c r="H503" s="148"/>
      <c r="I503" s="148"/>
      <c r="J503" s="148"/>
      <c r="K503" s="148"/>
      <c r="L503" s="148"/>
      <c r="M503" s="148"/>
      <c r="N503" s="148"/>
      <c r="O503" s="148"/>
      <c r="P503" s="148"/>
    </row>
    <row r="504" spans="1:16" ht="15.75" customHeight="1">
      <c r="A504" s="148"/>
      <c r="B504" s="148"/>
      <c r="C504" s="148"/>
      <c r="D504" s="148"/>
      <c r="E504" s="148"/>
      <c r="F504" s="148"/>
      <c r="G504" s="148"/>
      <c r="H504" s="148"/>
      <c r="I504" s="148"/>
      <c r="J504" s="148"/>
      <c r="K504" s="148"/>
      <c r="L504" s="148"/>
      <c r="M504" s="148"/>
      <c r="N504" s="148"/>
      <c r="O504" s="148"/>
      <c r="P504" s="148"/>
    </row>
    <row r="505" spans="1:16" ht="15.75" customHeight="1">
      <c r="A505" s="148"/>
      <c r="B505" s="148"/>
      <c r="C505" s="148"/>
      <c r="D505" s="148"/>
      <c r="E505" s="148"/>
      <c r="F505" s="148"/>
      <c r="G505" s="148"/>
      <c r="H505" s="148"/>
      <c r="I505" s="148"/>
      <c r="J505" s="148"/>
      <c r="K505" s="148"/>
      <c r="L505" s="148"/>
      <c r="M505" s="148"/>
      <c r="N505" s="148"/>
      <c r="O505" s="148"/>
      <c r="P505" s="148"/>
    </row>
    <row r="506" spans="1:16" ht="15.75" customHeight="1">
      <c r="A506" s="148"/>
      <c r="B506" s="148"/>
      <c r="C506" s="148"/>
      <c r="D506" s="148"/>
      <c r="E506" s="148"/>
      <c r="F506" s="148"/>
      <c r="G506" s="148"/>
      <c r="H506" s="148"/>
      <c r="I506" s="148"/>
      <c r="J506" s="148"/>
      <c r="K506" s="148"/>
      <c r="L506" s="148"/>
      <c r="M506" s="148"/>
      <c r="N506" s="148"/>
      <c r="O506" s="148"/>
      <c r="P506" s="148"/>
    </row>
    <row r="507" spans="1:16" ht="15.75" customHeight="1">
      <c r="A507" s="148"/>
      <c r="B507" s="148"/>
      <c r="C507" s="148"/>
      <c r="D507" s="148"/>
      <c r="E507" s="148"/>
      <c r="F507" s="148"/>
      <c r="G507" s="148"/>
      <c r="H507" s="148"/>
      <c r="I507" s="148"/>
      <c r="J507" s="148"/>
      <c r="K507" s="148"/>
      <c r="L507" s="148"/>
      <c r="M507" s="148"/>
      <c r="N507" s="148"/>
      <c r="O507" s="148"/>
      <c r="P507" s="148"/>
    </row>
    <row r="508" spans="1:16" ht="15.75" customHeight="1">
      <c r="A508" s="148"/>
      <c r="B508" s="148"/>
      <c r="C508" s="148"/>
      <c r="D508" s="148"/>
      <c r="E508" s="148"/>
      <c r="F508" s="148"/>
      <c r="G508" s="148"/>
      <c r="H508" s="148"/>
      <c r="I508" s="148"/>
      <c r="J508" s="148"/>
      <c r="K508" s="148"/>
      <c r="L508" s="148"/>
      <c r="M508" s="148"/>
      <c r="N508" s="148"/>
      <c r="O508" s="148"/>
      <c r="P508" s="148"/>
    </row>
    <row r="509" spans="1:16" ht="15.75" customHeight="1">
      <c r="A509" s="148"/>
      <c r="B509" s="148"/>
      <c r="C509" s="148"/>
      <c r="D509" s="148"/>
      <c r="E509" s="148"/>
      <c r="F509" s="148"/>
      <c r="G509" s="148"/>
      <c r="H509" s="148"/>
      <c r="I509" s="148"/>
      <c r="J509" s="148"/>
      <c r="K509" s="148"/>
      <c r="L509" s="148"/>
      <c r="M509" s="148"/>
      <c r="N509" s="148"/>
      <c r="O509" s="148"/>
      <c r="P509" s="148"/>
    </row>
    <row r="510" spans="1:16" ht="15.75" customHeight="1">
      <c r="A510" s="148"/>
      <c r="B510" s="148"/>
      <c r="C510" s="148"/>
      <c r="D510" s="148"/>
      <c r="E510" s="148"/>
      <c r="F510" s="148"/>
      <c r="G510" s="148"/>
      <c r="H510" s="148"/>
      <c r="I510" s="148"/>
      <c r="J510" s="148"/>
      <c r="K510" s="148"/>
      <c r="L510" s="148"/>
      <c r="M510" s="148"/>
      <c r="N510" s="148"/>
      <c r="O510" s="148"/>
      <c r="P510" s="148"/>
    </row>
    <row r="511" spans="1:16" ht="15.75" customHeight="1">
      <c r="A511" s="148"/>
      <c r="B511" s="148"/>
      <c r="C511" s="148"/>
      <c r="D511" s="148"/>
      <c r="E511" s="148"/>
      <c r="F511" s="148"/>
      <c r="G511" s="148"/>
      <c r="H511" s="148"/>
      <c r="I511" s="148"/>
      <c r="J511" s="148"/>
      <c r="K511" s="148"/>
      <c r="L511" s="148"/>
      <c r="M511" s="148"/>
      <c r="N511" s="148"/>
      <c r="O511" s="148"/>
      <c r="P511" s="148"/>
    </row>
    <row r="512" spans="1:16" ht="15.75" customHeight="1">
      <c r="A512" s="148"/>
      <c r="B512" s="148"/>
      <c r="C512" s="148"/>
      <c r="D512" s="148"/>
      <c r="E512" s="148"/>
      <c r="F512" s="148"/>
      <c r="G512" s="148"/>
      <c r="H512" s="148"/>
      <c r="I512" s="148"/>
      <c r="J512" s="148"/>
      <c r="K512" s="148"/>
      <c r="L512" s="148"/>
      <c r="M512" s="148"/>
      <c r="N512" s="148"/>
      <c r="O512" s="148"/>
      <c r="P512" s="148"/>
    </row>
    <row r="513" spans="1:16" ht="15.75" customHeight="1">
      <c r="A513" s="148"/>
      <c r="B513" s="148"/>
      <c r="C513" s="148"/>
      <c r="D513" s="148"/>
      <c r="E513" s="148"/>
      <c r="F513" s="148"/>
      <c r="G513" s="148"/>
      <c r="H513" s="148"/>
      <c r="I513" s="148"/>
      <c r="J513" s="148"/>
      <c r="K513" s="148"/>
      <c r="L513" s="148"/>
      <c r="M513" s="148"/>
      <c r="N513" s="148"/>
      <c r="O513" s="148"/>
      <c r="P513" s="148"/>
    </row>
    <row r="514" spans="1:16" ht="15.75" customHeight="1">
      <c r="A514" s="148"/>
      <c r="B514" s="148"/>
      <c r="C514" s="148"/>
      <c r="D514" s="148"/>
      <c r="E514" s="148"/>
      <c r="F514" s="148"/>
      <c r="G514" s="148"/>
      <c r="H514" s="148"/>
      <c r="I514" s="148"/>
      <c r="J514" s="148"/>
      <c r="K514" s="148"/>
      <c r="L514" s="148"/>
      <c r="M514" s="148"/>
      <c r="N514" s="148"/>
      <c r="O514" s="148"/>
      <c r="P514" s="148"/>
    </row>
    <row r="515" spans="1:16" ht="15.75" customHeight="1">
      <c r="A515" s="148"/>
      <c r="B515" s="148"/>
      <c r="C515" s="148"/>
      <c r="D515" s="148"/>
      <c r="E515" s="148"/>
      <c r="F515" s="148"/>
      <c r="G515" s="148"/>
      <c r="H515" s="148"/>
      <c r="I515" s="148"/>
      <c r="J515" s="148"/>
      <c r="K515" s="148"/>
      <c r="L515" s="148"/>
      <c r="M515" s="148"/>
      <c r="N515" s="148"/>
      <c r="O515" s="148"/>
      <c r="P515" s="148"/>
    </row>
    <row r="516" spans="1:16" ht="15.75" customHeight="1">
      <c r="A516" s="148"/>
      <c r="B516" s="148"/>
      <c r="C516" s="148"/>
      <c r="D516" s="148"/>
      <c r="E516" s="148"/>
      <c r="F516" s="148"/>
      <c r="G516" s="148"/>
      <c r="H516" s="148"/>
      <c r="I516" s="148"/>
      <c r="J516" s="148"/>
      <c r="K516" s="148"/>
      <c r="L516" s="148"/>
      <c r="M516" s="148"/>
      <c r="N516" s="148"/>
      <c r="O516" s="148"/>
      <c r="P516" s="148"/>
    </row>
    <row r="517" spans="1:16" ht="15.75" customHeight="1">
      <c r="A517" s="148"/>
      <c r="B517" s="148"/>
      <c r="C517" s="148"/>
      <c r="D517" s="148"/>
      <c r="E517" s="148"/>
      <c r="F517" s="148"/>
      <c r="G517" s="148"/>
      <c r="H517" s="148"/>
      <c r="I517" s="148"/>
      <c r="J517" s="148"/>
      <c r="K517" s="148"/>
      <c r="L517" s="148"/>
      <c r="M517" s="148"/>
      <c r="N517" s="148"/>
      <c r="O517" s="148"/>
      <c r="P517" s="148"/>
    </row>
    <row r="518" spans="1:16" ht="15.75" customHeight="1">
      <c r="A518" s="148"/>
      <c r="B518" s="148"/>
      <c r="C518" s="148"/>
      <c r="D518" s="148"/>
      <c r="E518" s="148"/>
      <c r="F518" s="148"/>
      <c r="G518" s="148"/>
      <c r="H518" s="148"/>
      <c r="I518" s="148"/>
      <c r="J518" s="148"/>
      <c r="K518" s="148"/>
      <c r="L518" s="148"/>
      <c r="M518" s="148"/>
      <c r="N518" s="148"/>
      <c r="O518" s="148"/>
      <c r="P518" s="148"/>
    </row>
    <row r="519" spans="1:16" ht="15.75" customHeight="1">
      <c r="A519" s="148"/>
      <c r="B519" s="148"/>
      <c r="C519" s="148"/>
      <c r="D519" s="148"/>
      <c r="E519" s="148"/>
      <c r="F519" s="148"/>
      <c r="G519" s="148"/>
      <c r="H519" s="148"/>
      <c r="I519" s="148"/>
      <c r="J519" s="148"/>
      <c r="K519" s="148"/>
      <c r="L519" s="148"/>
      <c r="M519" s="148"/>
      <c r="N519" s="148"/>
      <c r="O519" s="148"/>
      <c r="P519" s="148"/>
    </row>
    <row r="520" spans="1:16" ht="15.75" customHeight="1">
      <c r="A520" s="148"/>
      <c r="B520" s="148"/>
      <c r="C520" s="148"/>
      <c r="D520" s="148"/>
      <c r="E520" s="148"/>
      <c r="F520" s="148"/>
      <c r="G520" s="148"/>
      <c r="H520" s="148"/>
      <c r="I520" s="148"/>
      <c r="J520" s="148"/>
      <c r="K520" s="148"/>
      <c r="L520" s="148"/>
      <c r="M520" s="148"/>
      <c r="N520" s="148"/>
      <c r="O520" s="148"/>
      <c r="P520" s="148"/>
    </row>
    <row r="521" spans="1:16" ht="23.25" customHeight="1">
      <c r="A521" s="148"/>
      <c r="B521" s="148"/>
      <c r="C521" s="148"/>
      <c r="D521" s="148"/>
      <c r="E521" s="148"/>
      <c r="F521" s="148"/>
      <c r="G521" s="148"/>
      <c r="H521" s="148"/>
      <c r="I521" s="148"/>
      <c r="J521" s="148"/>
      <c r="K521" s="148"/>
      <c r="L521" s="148"/>
      <c r="M521" s="148"/>
      <c r="N521" s="148"/>
      <c r="O521" s="148"/>
      <c r="P521" s="148"/>
    </row>
    <row r="522" spans="1:16" ht="23.25" customHeight="1">
      <c r="A522" s="148"/>
      <c r="B522" s="148"/>
      <c r="C522" s="148"/>
      <c r="D522" s="148"/>
      <c r="E522" s="148"/>
      <c r="F522" s="148"/>
      <c r="G522" s="148"/>
      <c r="H522" s="148"/>
      <c r="I522" s="148"/>
      <c r="J522" s="148"/>
      <c r="K522" s="148"/>
      <c r="L522" s="148"/>
      <c r="M522" s="148"/>
      <c r="N522" s="148"/>
      <c r="O522" s="148"/>
      <c r="P522" s="148"/>
    </row>
    <row r="523" spans="1:16" ht="15.75" customHeight="1">
      <c r="A523" s="148"/>
      <c r="B523" s="148"/>
      <c r="C523" s="148"/>
      <c r="D523" s="148"/>
      <c r="E523" s="148"/>
      <c r="F523" s="148"/>
      <c r="G523" s="148"/>
      <c r="H523" s="148"/>
      <c r="I523" s="148"/>
      <c r="J523" s="148"/>
      <c r="K523" s="148"/>
      <c r="L523" s="148"/>
      <c r="M523" s="148"/>
      <c r="N523" s="148"/>
      <c r="O523" s="148"/>
      <c r="P523" s="148"/>
    </row>
    <row r="524" spans="1:16" ht="15.75" customHeight="1">
      <c r="A524" s="148"/>
      <c r="B524" s="148"/>
      <c r="C524" s="148"/>
      <c r="D524" s="148"/>
      <c r="E524" s="148"/>
      <c r="F524" s="148"/>
      <c r="G524" s="148"/>
      <c r="H524" s="148"/>
      <c r="I524" s="148"/>
      <c r="J524" s="148"/>
      <c r="K524" s="148"/>
      <c r="L524" s="148"/>
      <c r="M524" s="148"/>
      <c r="N524" s="148"/>
      <c r="O524" s="148"/>
      <c r="P524" s="148"/>
    </row>
    <row r="525" spans="1:16" ht="15.75" customHeight="1">
      <c r="A525" s="148"/>
      <c r="B525" s="148"/>
      <c r="C525" s="148"/>
      <c r="D525" s="148"/>
      <c r="E525" s="148"/>
      <c r="F525" s="148"/>
      <c r="G525" s="148"/>
      <c r="H525" s="148"/>
      <c r="I525" s="148"/>
      <c r="J525" s="148"/>
      <c r="K525" s="148"/>
      <c r="L525" s="148"/>
      <c r="M525" s="148"/>
      <c r="N525" s="148"/>
      <c r="O525" s="148"/>
      <c r="P525" s="148"/>
    </row>
    <row r="526" spans="1:16" ht="15.75" customHeight="1">
      <c r="A526" s="148"/>
      <c r="B526" s="148"/>
      <c r="C526" s="148"/>
      <c r="D526" s="148"/>
      <c r="E526" s="148"/>
      <c r="F526" s="148"/>
      <c r="G526" s="148"/>
      <c r="H526" s="148"/>
      <c r="I526" s="148"/>
      <c r="J526" s="148"/>
      <c r="K526" s="148"/>
      <c r="L526" s="148"/>
      <c r="M526" s="148"/>
      <c r="N526" s="148"/>
      <c r="O526" s="148"/>
      <c r="P526" s="148"/>
    </row>
    <row r="527" spans="1:16" ht="15.75" customHeight="1">
      <c r="A527" s="148"/>
      <c r="B527" s="148"/>
      <c r="C527" s="148"/>
      <c r="D527" s="148"/>
      <c r="E527" s="148"/>
      <c r="F527" s="148"/>
      <c r="G527" s="148"/>
      <c r="H527" s="148"/>
      <c r="I527" s="148"/>
      <c r="J527" s="148"/>
      <c r="K527" s="148"/>
      <c r="L527" s="148"/>
      <c r="M527" s="148"/>
      <c r="N527" s="148"/>
      <c r="O527" s="148"/>
      <c r="P527" s="148"/>
    </row>
    <row r="528" spans="1:16" ht="15.75" customHeight="1">
      <c r="A528" s="148"/>
      <c r="B528" s="148"/>
      <c r="C528" s="148"/>
      <c r="D528" s="148"/>
      <c r="E528" s="148"/>
      <c r="F528" s="148"/>
      <c r="G528" s="148"/>
      <c r="H528" s="148"/>
      <c r="I528" s="148"/>
      <c r="J528" s="148"/>
      <c r="K528" s="148"/>
      <c r="L528" s="148"/>
      <c r="M528" s="148"/>
      <c r="N528" s="148"/>
      <c r="O528" s="148"/>
      <c r="P528" s="148"/>
    </row>
    <row r="529" spans="1:16" ht="15.75" customHeight="1">
      <c r="A529" s="148"/>
      <c r="B529" s="148"/>
      <c r="C529" s="148"/>
      <c r="D529" s="148"/>
      <c r="E529" s="148"/>
      <c r="F529" s="148"/>
      <c r="G529" s="148"/>
      <c r="H529" s="148"/>
      <c r="I529" s="148"/>
      <c r="J529" s="148"/>
      <c r="K529" s="148"/>
      <c r="L529" s="148"/>
      <c r="M529" s="148"/>
      <c r="N529" s="148"/>
      <c r="O529" s="148"/>
      <c r="P529" s="148"/>
    </row>
    <row r="530" spans="1:16" ht="15.75" customHeight="1">
      <c r="A530" s="148"/>
      <c r="B530" s="148"/>
      <c r="C530" s="148"/>
      <c r="D530" s="148"/>
      <c r="E530" s="148"/>
      <c r="F530" s="148"/>
      <c r="G530" s="148"/>
      <c r="H530" s="148"/>
      <c r="I530" s="148"/>
      <c r="J530" s="148"/>
      <c r="K530" s="148"/>
      <c r="L530" s="148"/>
      <c r="M530" s="148"/>
      <c r="N530" s="148"/>
      <c r="O530" s="148"/>
      <c r="P530" s="148"/>
    </row>
    <row r="531" spans="1:16" ht="15.75" customHeight="1">
      <c r="A531" s="148"/>
      <c r="B531" s="148"/>
      <c r="C531" s="148"/>
      <c r="D531" s="148"/>
      <c r="E531" s="148"/>
      <c r="F531" s="148"/>
      <c r="G531" s="148"/>
      <c r="H531" s="148"/>
      <c r="I531" s="148"/>
      <c r="J531" s="148"/>
      <c r="K531" s="148"/>
      <c r="L531" s="148"/>
      <c r="M531" s="148"/>
      <c r="N531" s="148"/>
      <c r="O531" s="148"/>
      <c r="P531" s="148"/>
    </row>
    <row r="532" spans="1:16" ht="15.75" customHeight="1">
      <c r="A532" s="148"/>
      <c r="B532" s="148"/>
      <c r="C532" s="148"/>
      <c r="D532" s="148"/>
      <c r="E532" s="148"/>
      <c r="F532" s="148"/>
      <c r="G532" s="148"/>
      <c r="H532" s="148"/>
      <c r="I532" s="148"/>
      <c r="J532" s="148"/>
      <c r="K532" s="148"/>
      <c r="L532" s="148"/>
      <c r="M532" s="148"/>
      <c r="N532" s="148"/>
      <c r="O532" s="148"/>
      <c r="P532" s="148"/>
    </row>
    <row r="533" spans="1:16" ht="15.75" customHeight="1">
      <c r="A533" s="148"/>
      <c r="B533" s="148"/>
      <c r="C533" s="148"/>
      <c r="D533" s="148"/>
      <c r="E533" s="148"/>
      <c r="F533" s="148"/>
      <c r="G533" s="148"/>
      <c r="H533" s="148"/>
      <c r="I533" s="148"/>
      <c r="J533" s="148"/>
      <c r="K533" s="148"/>
      <c r="L533" s="148"/>
      <c r="M533" s="148"/>
      <c r="N533" s="148"/>
      <c r="O533" s="148"/>
      <c r="P533" s="148"/>
    </row>
    <row r="534" spans="1:16" ht="15.75" customHeight="1">
      <c r="A534" s="148"/>
      <c r="B534" s="148"/>
      <c r="C534" s="148"/>
      <c r="D534" s="148"/>
      <c r="E534" s="148"/>
      <c r="F534" s="148"/>
      <c r="G534" s="148"/>
      <c r="H534" s="148"/>
      <c r="I534" s="148"/>
      <c r="J534" s="148"/>
      <c r="K534" s="148"/>
      <c r="L534" s="148"/>
      <c r="M534" s="148"/>
      <c r="N534" s="148"/>
      <c r="O534" s="148"/>
      <c r="P534" s="148"/>
    </row>
    <row r="535" spans="1:16" ht="15.75" customHeight="1">
      <c r="A535" s="148"/>
      <c r="B535" s="148"/>
      <c r="C535" s="148"/>
      <c r="D535" s="148"/>
      <c r="E535" s="148"/>
      <c r="F535" s="148"/>
      <c r="G535" s="148"/>
      <c r="H535" s="148"/>
      <c r="I535" s="148"/>
      <c r="J535" s="148"/>
      <c r="K535" s="148"/>
      <c r="L535" s="148"/>
      <c r="M535" s="148"/>
      <c r="N535" s="148"/>
      <c r="O535" s="148"/>
      <c r="P535" s="148"/>
    </row>
    <row r="536" spans="1:16" ht="15.75" customHeight="1">
      <c r="A536" s="148"/>
      <c r="B536" s="148"/>
      <c r="C536" s="148"/>
      <c r="D536" s="148"/>
      <c r="E536" s="148"/>
      <c r="F536" s="148"/>
      <c r="G536" s="148"/>
      <c r="H536" s="148"/>
      <c r="I536" s="148"/>
      <c r="J536" s="148"/>
      <c r="K536" s="148"/>
      <c r="L536" s="148"/>
      <c r="M536" s="148"/>
      <c r="N536" s="148"/>
      <c r="O536" s="148"/>
      <c r="P536" s="148"/>
    </row>
    <row r="537" spans="1:16" ht="15.75" customHeight="1">
      <c r="A537" s="148"/>
      <c r="B537" s="148"/>
      <c r="C537" s="148"/>
      <c r="D537" s="148"/>
      <c r="E537" s="148"/>
      <c r="F537" s="148"/>
      <c r="G537" s="148"/>
      <c r="H537" s="148"/>
      <c r="I537" s="148"/>
      <c r="J537" s="148"/>
      <c r="K537" s="148"/>
      <c r="L537" s="148"/>
      <c r="M537" s="148"/>
      <c r="N537" s="148"/>
      <c r="O537" s="148"/>
      <c r="P537" s="148"/>
    </row>
    <row r="538" spans="1:16" ht="15.75" customHeight="1">
      <c r="A538" s="148"/>
      <c r="B538" s="148"/>
      <c r="C538" s="148"/>
      <c r="D538" s="148"/>
      <c r="E538" s="148"/>
      <c r="F538" s="148"/>
      <c r="G538" s="148"/>
      <c r="H538" s="148"/>
      <c r="I538" s="148"/>
      <c r="J538" s="148"/>
      <c r="K538" s="148"/>
      <c r="L538" s="148"/>
      <c r="M538" s="148"/>
      <c r="N538" s="148"/>
      <c r="O538" s="148"/>
      <c r="P538" s="148"/>
    </row>
    <row r="539" spans="1:16" ht="15.75" customHeight="1">
      <c r="A539" s="148"/>
      <c r="B539" s="148"/>
      <c r="C539" s="148"/>
      <c r="D539" s="148"/>
      <c r="E539" s="148"/>
      <c r="F539" s="148"/>
      <c r="G539" s="148"/>
      <c r="H539" s="148"/>
      <c r="I539" s="148"/>
      <c r="J539" s="148"/>
      <c r="K539" s="148"/>
      <c r="L539" s="148"/>
      <c r="M539" s="148"/>
      <c r="N539" s="148"/>
      <c r="O539" s="148"/>
      <c r="P539" s="148"/>
    </row>
    <row r="540" spans="1:16" ht="15.75" customHeight="1">
      <c r="A540" s="148"/>
      <c r="B540" s="148"/>
      <c r="C540" s="148"/>
      <c r="D540" s="148"/>
      <c r="E540" s="148"/>
      <c r="F540" s="148"/>
      <c r="G540" s="148"/>
      <c r="H540" s="148"/>
      <c r="I540" s="148"/>
      <c r="J540" s="148"/>
      <c r="K540" s="148"/>
      <c r="L540" s="148"/>
      <c r="M540" s="148"/>
      <c r="N540" s="148"/>
      <c r="O540" s="148"/>
      <c r="P540" s="148"/>
    </row>
    <row r="541" spans="1:16" ht="15.75" customHeight="1">
      <c r="A541" s="148"/>
      <c r="B541" s="148"/>
      <c r="C541" s="148"/>
      <c r="D541" s="148"/>
      <c r="E541" s="148"/>
      <c r="F541" s="148"/>
      <c r="G541" s="148"/>
      <c r="H541" s="148"/>
      <c r="I541" s="148"/>
      <c r="J541" s="148"/>
      <c r="K541" s="148"/>
      <c r="L541" s="148"/>
      <c r="M541" s="148"/>
      <c r="N541" s="148"/>
      <c r="O541" s="148"/>
      <c r="P541" s="148"/>
    </row>
    <row r="542" spans="1:16" ht="23.25" customHeight="1">
      <c r="A542" s="148"/>
      <c r="B542" s="148"/>
      <c r="C542" s="148"/>
      <c r="D542" s="148"/>
      <c r="E542" s="148"/>
      <c r="F542" s="148"/>
      <c r="G542" s="148"/>
      <c r="H542" s="148"/>
      <c r="I542" s="148"/>
      <c r="J542" s="148"/>
      <c r="K542" s="148"/>
      <c r="L542" s="148"/>
      <c r="M542" s="148"/>
      <c r="N542" s="148"/>
      <c r="O542" s="148"/>
      <c r="P542" s="148"/>
    </row>
    <row r="543" spans="1:16">
      <c r="A543" s="148"/>
      <c r="B543" s="148"/>
      <c r="C543" s="148"/>
      <c r="D543" s="148"/>
      <c r="E543" s="148"/>
      <c r="F543" s="148"/>
      <c r="G543" s="148"/>
      <c r="H543" s="148"/>
      <c r="I543" s="148"/>
      <c r="J543" s="148"/>
      <c r="K543" s="148"/>
      <c r="L543" s="148"/>
      <c r="M543" s="148"/>
      <c r="N543" s="148"/>
      <c r="O543" s="148"/>
      <c r="P543" s="148"/>
    </row>
    <row r="544" spans="1:16">
      <c r="A544" s="148"/>
      <c r="B544" s="148"/>
      <c r="C544" s="148"/>
      <c r="D544" s="148"/>
      <c r="E544" s="148"/>
      <c r="F544" s="148"/>
      <c r="G544" s="148"/>
      <c r="H544" s="148"/>
      <c r="I544" s="148"/>
      <c r="J544" s="148"/>
      <c r="K544" s="148"/>
      <c r="L544" s="148"/>
      <c r="M544" s="148"/>
      <c r="N544" s="148"/>
      <c r="O544" s="148"/>
      <c r="P544" s="148"/>
    </row>
    <row r="545" spans="1:16" ht="23.25" customHeight="1">
      <c r="A545" s="148"/>
      <c r="B545" s="148"/>
      <c r="C545" s="148"/>
      <c r="D545" s="148"/>
      <c r="E545" s="148"/>
      <c r="F545" s="148"/>
      <c r="G545" s="148"/>
      <c r="H545" s="148"/>
      <c r="I545" s="148"/>
      <c r="J545" s="148"/>
      <c r="K545" s="148"/>
      <c r="L545" s="148"/>
      <c r="M545" s="148"/>
      <c r="N545" s="148"/>
      <c r="O545" s="148"/>
      <c r="P545" s="148"/>
    </row>
    <row r="546" spans="1:16" ht="15.75" customHeight="1">
      <c r="A546" s="148"/>
      <c r="B546" s="148"/>
      <c r="C546" s="148"/>
      <c r="D546" s="148"/>
      <c r="E546" s="148"/>
      <c r="F546" s="148"/>
      <c r="G546" s="148"/>
      <c r="H546" s="148"/>
      <c r="I546" s="148"/>
      <c r="J546" s="148"/>
      <c r="K546" s="148"/>
      <c r="L546" s="148"/>
      <c r="M546" s="148"/>
      <c r="N546" s="148"/>
      <c r="O546" s="148"/>
      <c r="P546" s="148"/>
    </row>
    <row r="547" spans="1:16" ht="15.75" customHeight="1">
      <c r="A547" s="148"/>
      <c r="B547" s="148"/>
      <c r="C547" s="148"/>
      <c r="D547" s="148"/>
      <c r="E547" s="148"/>
      <c r="F547" s="148"/>
      <c r="G547" s="148"/>
      <c r="H547" s="148"/>
      <c r="I547" s="148"/>
      <c r="J547" s="148"/>
      <c r="K547" s="148"/>
      <c r="L547" s="148"/>
      <c r="M547" s="148"/>
      <c r="N547" s="148"/>
      <c r="O547" s="148"/>
      <c r="P547" s="148"/>
    </row>
    <row r="548" spans="1:16" ht="15.75" customHeight="1">
      <c r="A548" s="148"/>
      <c r="B548" s="148"/>
      <c r="C548" s="148"/>
      <c r="D548" s="148"/>
      <c r="E548" s="148"/>
      <c r="F548" s="148"/>
      <c r="G548" s="148"/>
      <c r="H548" s="148"/>
      <c r="I548" s="148"/>
      <c r="J548" s="148"/>
      <c r="K548" s="148"/>
      <c r="L548" s="148"/>
      <c r="M548" s="148"/>
      <c r="N548" s="148"/>
      <c r="O548" s="148"/>
      <c r="P548" s="148"/>
    </row>
    <row r="549" spans="1:16" ht="15.75" customHeight="1">
      <c r="A549" s="148"/>
      <c r="B549" s="148"/>
      <c r="C549" s="148"/>
      <c r="D549" s="148"/>
      <c r="E549" s="148"/>
      <c r="F549" s="148"/>
      <c r="G549" s="148"/>
      <c r="H549" s="148"/>
      <c r="I549" s="148"/>
      <c r="J549" s="148"/>
      <c r="K549" s="148"/>
      <c r="L549" s="148"/>
      <c r="M549" s="148"/>
      <c r="N549" s="148"/>
      <c r="O549" s="148"/>
      <c r="P549" s="148"/>
    </row>
    <row r="550" spans="1:16" ht="15.75" customHeight="1">
      <c r="A550" s="148"/>
      <c r="B550" s="148"/>
      <c r="C550" s="148"/>
      <c r="D550" s="148"/>
      <c r="E550" s="148"/>
      <c r="F550" s="148"/>
      <c r="G550" s="148"/>
      <c r="H550" s="148"/>
      <c r="I550" s="148"/>
      <c r="J550" s="148"/>
      <c r="K550" s="148"/>
      <c r="L550" s="148"/>
      <c r="M550" s="148"/>
      <c r="N550" s="148"/>
      <c r="O550" s="148"/>
      <c r="P550" s="148"/>
    </row>
    <row r="551" spans="1:16" ht="15.75" customHeight="1">
      <c r="A551" s="148"/>
      <c r="B551" s="148"/>
      <c r="C551" s="148"/>
      <c r="D551" s="148"/>
      <c r="E551" s="148"/>
      <c r="F551" s="148"/>
      <c r="G551" s="148"/>
      <c r="H551" s="148"/>
      <c r="I551" s="148"/>
      <c r="J551" s="148"/>
      <c r="K551" s="148"/>
      <c r="L551" s="148"/>
      <c r="M551" s="148"/>
      <c r="N551" s="148"/>
      <c r="O551" s="148"/>
      <c r="P551" s="148"/>
    </row>
    <row r="552" spans="1:16" ht="15.75" customHeight="1">
      <c r="A552" s="148"/>
      <c r="B552" s="148"/>
      <c r="C552" s="148"/>
      <c r="D552" s="148"/>
      <c r="E552" s="148"/>
      <c r="F552" s="148"/>
      <c r="G552" s="148"/>
      <c r="H552" s="148"/>
      <c r="I552" s="148"/>
      <c r="J552" s="148"/>
      <c r="K552" s="148"/>
      <c r="L552" s="148"/>
      <c r="M552" s="148"/>
      <c r="N552" s="148"/>
      <c r="O552" s="148"/>
      <c r="P552" s="148"/>
    </row>
    <row r="553" spans="1:16" ht="15.75" customHeight="1">
      <c r="A553" s="148"/>
      <c r="B553" s="148"/>
      <c r="C553" s="148"/>
      <c r="D553" s="148"/>
      <c r="E553" s="148"/>
      <c r="F553" s="148"/>
      <c r="G553" s="148"/>
      <c r="H553" s="148"/>
      <c r="I553" s="148"/>
      <c r="J553" s="148"/>
      <c r="K553" s="148"/>
      <c r="L553" s="148"/>
      <c r="M553" s="148"/>
      <c r="N553" s="148"/>
      <c r="O553" s="148"/>
      <c r="P553" s="148"/>
    </row>
    <row r="554" spans="1:16" ht="15.75" customHeight="1">
      <c r="A554" s="148"/>
      <c r="B554" s="148"/>
      <c r="C554" s="148"/>
      <c r="D554" s="148"/>
      <c r="E554" s="148"/>
      <c r="F554" s="148"/>
      <c r="G554" s="148"/>
      <c r="H554" s="148"/>
      <c r="I554" s="148"/>
      <c r="J554" s="148"/>
      <c r="K554" s="148"/>
      <c r="L554" s="148"/>
      <c r="M554" s="148"/>
      <c r="N554" s="148"/>
      <c r="O554" s="148"/>
      <c r="P554" s="148"/>
    </row>
    <row r="555" spans="1:16" ht="15.75" customHeight="1">
      <c r="A555" s="148"/>
      <c r="B555" s="148"/>
      <c r="C555" s="148"/>
      <c r="D555" s="148"/>
      <c r="E555" s="148"/>
      <c r="F555" s="148"/>
      <c r="G555" s="148"/>
      <c r="H555" s="148"/>
      <c r="I555" s="148"/>
      <c r="J555" s="148"/>
      <c r="K555" s="148"/>
      <c r="L555" s="148"/>
      <c r="M555" s="148"/>
      <c r="N555" s="148"/>
      <c r="O555" s="148"/>
      <c r="P555" s="148"/>
    </row>
    <row r="556" spans="1:16" ht="15.75" customHeight="1">
      <c r="A556" s="148"/>
      <c r="B556" s="148"/>
      <c r="C556" s="148"/>
      <c r="D556" s="148"/>
      <c r="E556" s="148"/>
      <c r="F556" s="148"/>
      <c r="G556" s="148"/>
      <c r="H556" s="148"/>
      <c r="I556" s="148"/>
      <c r="J556" s="148"/>
      <c r="K556" s="148"/>
      <c r="L556" s="148"/>
      <c r="M556" s="148"/>
      <c r="N556" s="148"/>
      <c r="O556" s="148"/>
      <c r="P556" s="148"/>
    </row>
    <row r="557" spans="1:16" ht="15.75" customHeight="1">
      <c r="A557" s="148"/>
      <c r="B557" s="148"/>
      <c r="C557" s="148"/>
      <c r="D557" s="148"/>
      <c r="E557" s="148"/>
      <c r="F557" s="148"/>
      <c r="G557" s="148"/>
      <c r="H557" s="148"/>
      <c r="I557" s="148"/>
      <c r="J557" s="148"/>
      <c r="K557" s="148"/>
      <c r="L557" s="148"/>
      <c r="M557" s="148"/>
      <c r="N557" s="148"/>
      <c r="O557" s="148"/>
      <c r="P557" s="148"/>
    </row>
    <row r="558" spans="1:16" ht="15.75" customHeight="1">
      <c r="A558" s="148"/>
      <c r="B558" s="148"/>
      <c r="C558" s="148"/>
      <c r="D558" s="148"/>
      <c r="E558" s="148"/>
      <c r="F558" s="148"/>
      <c r="G558" s="148"/>
      <c r="H558" s="148"/>
      <c r="I558" s="148"/>
      <c r="J558" s="148"/>
      <c r="K558" s="148"/>
      <c r="L558" s="148"/>
      <c r="M558" s="148"/>
      <c r="N558" s="148"/>
      <c r="O558" s="148"/>
      <c r="P558" s="148"/>
    </row>
    <row r="559" spans="1:16" ht="15.75" customHeight="1">
      <c r="A559" s="148"/>
      <c r="B559" s="148"/>
      <c r="C559" s="148"/>
      <c r="D559" s="148"/>
      <c r="E559" s="148"/>
      <c r="F559" s="148"/>
      <c r="G559" s="148"/>
      <c r="H559" s="148"/>
      <c r="I559" s="148"/>
      <c r="J559" s="148"/>
      <c r="K559" s="148"/>
      <c r="L559" s="148"/>
      <c r="M559" s="148"/>
      <c r="N559" s="148"/>
      <c r="O559" s="148"/>
      <c r="P559" s="148"/>
    </row>
    <row r="560" spans="1:16" ht="15.75" customHeight="1">
      <c r="A560" s="148"/>
      <c r="B560" s="148"/>
      <c r="C560" s="148"/>
      <c r="D560" s="148"/>
      <c r="E560" s="148"/>
      <c r="F560" s="148"/>
      <c r="G560" s="148"/>
      <c r="H560" s="148"/>
      <c r="I560" s="148"/>
      <c r="J560" s="148"/>
      <c r="K560" s="148"/>
      <c r="L560" s="148"/>
      <c r="M560" s="148"/>
      <c r="N560" s="148"/>
      <c r="O560" s="148"/>
      <c r="P560" s="148"/>
    </row>
    <row r="561" spans="1:16" ht="15.75" customHeight="1">
      <c r="A561" s="148"/>
      <c r="B561" s="148"/>
      <c r="C561" s="148"/>
      <c r="D561" s="148"/>
      <c r="E561" s="148"/>
      <c r="F561" s="148"/>
      <c r="G561" s="148"/>
      <c r="H561" s="148"/>
      <c r="I561" s="148"/>
      <c r="J561" s="148"/>
      <c r="K561" s="148"/>
      <c r="L561" s="148"/>
      <c r="M561" s="148"/>
      <c r="N561" s="148"/>
      <c r="O561" s="148"/>
      <c r="P561" s="148"/>
    </row>
    <row r="562" spans="1:16" ht="23.25" customHeight="1">
      <c r="A562" s="148"/>
      <c r="B562" s="148"/>
      <c r="C562" s="148"/>
      <c r="D562" s="148"/>
      <c r="E562" s="148"/>
      <c r="F562" s="148"/>
      <c r="G562" s="148"/>
      <c r="H562" s="148"/>
      <c r="I562" s="148"/>
      <c r="J562" s="148"/>
      <c r="K562" s="148"/>
      <c r="L562" s="148"/>
      <c r="M562" s="148"/>
      <c r="N562" s="148"/>
      <c r="O562" s="148"/>
      <c r="P562" s="148"/>
    </row>
    <row r="563" spans="1:16" ht="23.25" customHeight="1">
      <c r="A563" s="148"/>
      <c r="B563" s="148"/>
      <c r="C563" s="148"/>
      <c r="D563" s="148"/>
      <c r="E563" s="148"/>
      <c r="F563" s="148"/>
      <c r="G563" s="148"/>
      <c r="H563" s="148"/>
      <c r="I563" s="148"/>
      <c r="J563" s="148"/>
      <c r="K563" s="148"/>
      <c r="L563" s="148"/>
      <c r="M563" s="148"/>
      <c r="N563" s="148"/>
      <c r="O563" s="148"/>
      <c r="P563" s="148"/>
    </row>
    <row r="564" spans="1:16" ht="15.75" customHeight="1">
      <c r="A564" s="148"/>
      <c r="B564" s="148"/>
      <c r="C564" s="148"/>
      <c r="D564" s="148"/>
      <c r="E564" s="148"/>
      <c r="F564" s="148"/>
      <c r="G564" s="148"/>
      <c r="H564" s="148"/>
      <c r="I564" s="148"/>
      <c r="J564" s="148"/>
      <c r="K564" s="148"/>
      <c r="L564" s="148"/>
      <c r="M564" s="148"/>
      <c r="N564" s="148"/>
      <c r="O564" s="148"/>
      <c r="P564" s="148"/>
    </row>
    <row r="565" spans="1:16" ht="15.75" customHeight="1">
      <c r="A565" s="148"/>
      <c r="B565" s="148"/>
      <c r="C565" s="148"/>
      <c r="D565" s="148"/>
      <c r="E565" s="148"/>
      <c r="F565" s="148"/>
      <c r="G565" s="148"/>
      <c r="H565" s="148"/>
      <c r="I565" s="148"/>
      <c r="J565" s="148"/>
      <c r="K565" s="148"/>
      <c r="L565" s="148"/>
      <c r="M565" s="148"/>
      <c r="N565" s="148"/>
      <c r="O565" s="148"/>
      <c r="P565" s="148"/>
    </row>
    <row r="566" spans="1:16" ht="15.75" customHeight="1">
      <c r="A566" s="148"/>
      <c r="B566" s="148"/>
      <c r="C566" s="148"/>
      <c r="D566" s="148"/>
      <c r="E566" s="148"/>
      <c r="F566" s="148"/>
      <c r="G566" s="148"/>
      <c r="H566" s="148"/>
      <c r="I566" s="148"/>
      <c r="J566" s="148"/>
      <c r="K566" s="148"/>
      <c r="L566" s="148"/>
      <c r="M566" s="148"/>
      <c r="N566" s="148"/>
      <c r="O566" s="148"/>
      <c r="P566" s="148"/>
    </row>
    <row r="567" spans="1:16" ht="15.75" customHeight="1">
      <c r="A567" s="148"/>
      <c r="B567" s="148"/>
      <c r="C567" s="148"/>
      <c r="D567" s="148"/>
      <c r="E567" s="148"/>
      <c r="F567" s="148"/>
      <c r="G567" s="148"/>
      <c r="H567" s="148"/>
      <c r="I567" s="148"/>
      <c r="J567" s="148"/>
      <c r="K567" s="148"/>
      <c r="L567" s="148"/>
      <c r="M567" s="148"/>
      <c r="N567" s="148"/>
      <c r="O567" s="148"/>
      <c r="P567" s="148"/>
    </row>
    <row r="568" spans="1:16" ht="15.75" customHeight="1">
      <c r="A568" s="148"/>
      <c r="B568" s="148"/>
      <c r="C568" s="148"/>
      <c r="D568" s="148"/>
      <c r="E568" s="148"/>
      <c r="F568" s="148"/>
      <c r="G568" s="148"/>
      <c r="H568" s="148"/>
      <c r="I568" s="148"/>
      <c r="J568" s="148"/>
      <c r="K568" s="148"/>
      <c r="L568" s="148"/>
      <c r="M568" s="148"/>
      <c r="N568" s="148"/>
      <c r="O568" s="148"/>
      <c r="P568" s="148"/>
    </row>
    <row r="569" spans="1:16" ht="15.75" customHeight="1">
      <c r="A569" s="148"/>
      <c r="B569" s="148"/>
      <c r="C569" s="148"/>
      <c r="D569" s="148"/>
      <c r="E569" s="148"/>
      <c r="F569" s="148"/>
      <c r="G569" s="148"/>
      <c r="H569" s="148"/>
      <c r="I569" s="148"/>
      <c r="J569" s="148"/>
      <c r="K569" s="148"/>
      <c r="L569" s="148"/>
      <c r="M569" s="148"/>
      <c r="N569" s="148"/>
      <c r="O569" s="148"/>
      <c r="P569" s="148"/>
    </row>
    <row r="570" spans="1:16" ht="15.75" customHeight="1">
      <c r="A570" s="148"/>
      <c r="B570" s="148"/>
      <c r="C570" s="148"/>
      <c r="D570" s="148"/>
      <c r="E570" s="148"/>
      <c r="F570" s="148"/>
      <c r="G570" s="148"/>
      <c r="H570" s="148"/>
      <c r="I570" s="148"/>
      <c r="J570" s="148"/>
      <c r="K570" s="148"/>
      <c r="L570" s="148"/>
      <c r="M570" s="148"/>
      <c r="N570" s="148"/>
      <c r="O570" s="148"/>
      <c r="P570" s="148"/>
    </row>
    <row r="571" spans="1:16" ht="15.75" customHeight="1">
      <c r="A571" s="148"/>
      <c r="B571" s="148"/>
      <c r="C571" s="148"/>
      <c r="D571" s="148"/>
      <c r="E571" s="148"/>
      <c r="F571" s="148"/>
      <c r="G571" s="148"/>
      <c r="H571" s="148"/>
      <c r="I571" s="148"/>
      <c r="J571" s="148"/>
      <c r="K571" s="148"/>
      <c r="L571" s="148"/>
      <c r="M571" s="148"/>
      <c r="N571" s="148"/>
      <c r="O571" s="148"/>
      <c r="P571" s="148"/>
    </row>
    <row r="572" spans="1:16" ht="15.75" customHeight="1">
      <c r="A572" s="148"/>
      <c r="B572" s="148"/>
      <c r="C572" s="148"/>
      <c r="D572" s="148"/>
      <c r="E572" s="148"/>
      <c r="F572" s="148"/>
      <c r="G572" s="148"/>
      <c r="H572" s="148"/>
      <c r="I572" s="148"/>
      <c r="J572" s="148"/>
      <c r="K572" s="148"/>
      <c r="L572" s="148"/>
      <c r="M572" s="148"/>
      <c r="N572" s="148"/>
      <c r="O572" s="148"/>
      <c r="P572" s="148"/>
    </row>
    <row r="573" spans="1:16" ht="15.75" customHeight="1">
      <c r="A573" s="148"/>
      <c r="B573" s="148"/>
      <c r="C573" s="148"/>
      <c r="D573" s="148"/>
      <c r="E573" s="148"/>
      <c r="F573" s="148"/>
      <c r="G573" s="148"/>
      <c r="H573" s="148"/>
      <c r="I573" s="148"/>
      <c r="J573" s="148"/>
      <c r="K573" s="148"/>
      <c r="L573" s="148"/>
      <c r="M573" s="148"/>
      <c r="N573" s="148"/>
      <c r="O573" s="148"/>
      <c r="P573" s="148"/>
    </row>
    <row r="574" spans="1:16" ht="15.75" customHeight="1">
      <c r="A574" s="148"/>
      <c r="B574" s="148"/>
      <c r="C574" s="148"/>
      <c r="D574" s="148"/>
      <c r="E574" s="148"/>
      <c r="F574" s="148"/>
      <c r="G574" s="148"/>
      <c r="H574" s="148"/>
      <c r="I574" s="148"/>
      <c r="J574" s="148"/>
      <c r="K574" s="148"/>
      <c r="L574" s="148"/>
      <c r="M574" s="148"/>
      <c r="N574" s="148"/>
      <c r="O574" s="148"/>
      <c r="P574" s="148"/>
    </row>
    <row r="575" spans="1:16" ht="15.75" customHeight="1">
      <c r="A575" s="148"/>
      <c r="B575" s="148"/>
      <c r="C575" s="148"/>
      <c r="D575" s="148"/>
      <c r="E575" s="148"/>
      <c r="F575" s="148"/>
      <c r="G575" s="148"/>
      <c r="H575" s="148"/>
      <c r="I575" s="148"/>
      <c r="J575" s="148"/>
      <c r="K575" s="148"/>
      <c r="L575" s="148"/>
      <c r="M575" s="148"/>
      <c r="N575" s="148"/>
      <c r="O575" s="148"/>
      <c r="P575" s="148"/>
    </row>
    <row r="576" spans="1:16" ht="15.75" customHeight="1">
      <c r="A576" s="148"/>
      <c r="B576" s="148"/>
      <c r="C576" s="148"/>
      <c r="D576" s="148"/>
      <c r="E576" s="148"/>
      <c r="F576" s="148"/>
      <c r="G576" s="148"/>
      <c r="H576" s="148"/>
      <c r="I576" s="148"/>
      <c r="J576" s="148"/>
      <c r="K576" s="148"/>
      <c r="L576" s="148"/>
      <c r="M576" s="148"/>
      <c r="N576" s="148"/>
      <c r="O576" s="148"/>
      <c r="P576" s="148"/>
    </row>
    <row r="577" spans="1:16" ht="15.75" customHeight="1">
      <c r="A577" s="148"/>
      <c r="B577" s="148"/>
      <c r="C577" s="148"/>
      <c r="D577" s="148"/>
      <c r="E577" s="148"/>
      <c r="F577" s="148"/>
      <c r="G577" s="148"/>
      <c r="H577" s="148"/>
      <c r="I577" s="148"/>
      <c r="J577" s="148"/>
      <c r="K577" s="148"/>
      <c r="L577" s="148"/>
      <c r="M577" s="148"/>
      <c r="N577" s="148"/>
      <c r="O577" s="148"/>
      <c r="P577" s="148"/>
    </row>
    <row r="578" spans="1:16" ht="15.75" customHeight="1">
      <c r="A578" s="148"/>
      <c r="B578" s="148"/>
      <c r="C578" s="148"/>
      <c r="D578" s="148"/>
      <c r="E578" s="148"/>
      <c r="F578" s="148"/>
      <c r="G578" s="148"/>
      <c r="H578" s="148"/>
      <c r="I578" s="148"/>
      <c r="J578" s="148"/>
      <c r="K578" s="148"/>
      <c r="L578" s="148"/>
      <c r="M578" s="148"/>
      <c r="N578" s="148"/>
      <c r="O578" s="148"/>
      <c r="P578" s="148"/>
    </row>
    <row r="579" spans="1:16" ht="15.75" customHeight="1">
      <c r="A579" s="148"/>
      <c r="B579" s="148"/>
      <c r="C579" s="148"/>
      <c r="D579" s="148"/>
      <c r="E579" s="148"/>
      <c r="F579" s="148"/>
      <c r="G579" s="148"/>
      <c r="H579" s="148"/>
      <c r="I579" s="148"/>
      <c r="J579" s="148"/>
      <c r="K579" s="148"/>
      <c r="L579" s="148"/>
      <c r="M579" s="148"/>
      <c r="N579" s="148"/>
      <c r="O579" s="148"/>
      <c r="P579" s="148"/>
    </row>
    <row r="580" spans="1:16" ht="15.75" customHeight="1">
      <c r="A580" s="148"/>
      <c r="B580" s="148"/>
      <c r="C580" s="148"/>
      <c r="D580" s="148"/>
      <c r="E580" s="148"/>
      <c r="F580" s="148"/>
      <c r="G580" s="148"/>
      <c r="H580" s="148"/>
      <c r="I580" s="148"/>
      <c r="J580" s="148"/>
      <c r="K580" s="148"/>
      <c r="L580" s="148"/>
      <c r="M580" s="148"/>
      <c r="N580" s="148"/>
      <c r="O580" s="148"/>
      <c r="P580" s="148"/>
    </row>
    <row r="581" spans="1:16" ht="23.25" customHeight="1">
      <c r="A581" s="148"/>
      <c r="B581" s="148"/>
      <c r="C581" s="148"/>
      <c r="D581" s="148"/>
      <c r="E581" s="148"/>
      <c r="F581" s="148"/>
      <c r="G581" s="148"/>
      <c r="H581" s="148"/>
      <c r="I581" s="148"/>
      <c r="J581" s="148"/>
      <c r="K581" s="148"/>
      <c r="L581" s="148"/>
      <c r="M581" s="148"/>
      <c r="N581" s="148"/>
      <c r="O581" s="148"/>
      <c r="P581" s="148"/>
    </row>
    <row r="582" spans="1:16" ht="23.25" customHeight="1">
      <c r="A582" s="148"/>
      <c r="B582" s="148"/>
      <c r="C582" s="148"/>
      <c r="D582" s="148"/>
      <c r="E582" s="148"/>
      <c r="F582" s="148"/>
      <c r="G582" s="148"/>
      <c r="H582" s="148"/>
      <c r="I582" s="148"/>
      <c r="J582" s="148"/>
      <c r="K582" s="148"/>
      <c r="L582" s="148"/>
      <c r="M582" s="148"/>
      <c r="N582" s="148"/>
      <c r="O582" s="148"/>
      <c r="P582" s="148"/>
    </row>
    <row r="583" spans="1:16" ht="15.75" customHeight="1">
      <c r="A583" s="148"/>
      <c r="B583" s="148"/>
      <c r="C583" s="148"/>
      <c r="D583" s="148"/>
      <c r="E583" s="148"/>
      <c r="F583" s="148"/>
      <c r="G583" s="148"/>
      <c r="H583" s="148"/>
      <c r="I583" s="148"/>
      <c r="J583" s="148"/>
      <c r="K583" s="148"/>
      <c r="L583" s="148"/>
      <c r="M583" s="148"/>
      <c r="N583" s="148"/>
      <c r="O583" s="148"/>
      <c r="P583" s="148"/>
    </row>
    <row r="584" spans="1:16" ht="15.75" customHeight="1">
      <c r="A584" s="148"/>
      <c r="B584" s="148"/>
      <c r="C584" s="148"/>
      <c r="D584" s="148"/>
      <c r="E584" s="148"/>
      <c r="F584" s="148"/>
      <c r="G584" s="148"/>
      <c r="H584" s="148"/>
      <c r="I584" s="148"/>
      <c r="J584" s="148"/>
      <c r="K584" s="148"/>
      <c r="L584" s="148"/>
      <c r="M584" s="148"/>
      <c r="N584" s="148"/>
      <c r="O584" s="148"/>
      <c r="P584" s="148"/>
    </row>
    <row r="585" spans="1:16" ht="15.75" customHeight="1">
      <c r="A585" s="148"/>
      <c r="B585" s="148"/>
      <c r="C585" s="148"/>
      <c r="D585" s="148"/>
      <c r="E585" s="148"/>
      <c r="F585" s="148"/>
      <c r="G585" s="148"/>
      <c r="H585" s="148"/>
      <c r="I585" s="148"/>
      <c r="J585" s="148"/>
      <c r="K585" s="148"/>
      <c r="L585" s="148"/>
      <c r="M585" s="148"/>
      <c r="N585" s="148"/>
      <c r="O585" s="148"/>
      <c r="P585" s="148"/>
    </row>
    <row r="586" spans="1:16" ht="15.75" customHeight="1">
      <c r="A586" s="148"/>
      <c r="B586" s="148"/>
      <c r="C586" s="148"/>
      <c r="D586" s="148"/>
      <c r="E586" s="148"/>
      <c r="F586" s="148"/>
      <c r="G586" s="148"/>
      <c r="H586" s="148"/>
      <c r="I586" s="148"/>
      <c r="J586" s="148"/>
      <c r="K586" s="148"/>
      <c r="L586" s="148"/>
      <c r="M586" s="148"/>
      <c r="N586" s="148"/>
      <c r="O586" s="148"/>
      <c r="P586" s="148"/>
    </row>
    <row r="587" spans="1:16" ht="15.75" customHeight="1">
      <c r="A587" s="148"/>
      <c r="B587" s="148"/>
      <c r="C587" s="148"/>
      <c r="D587" s="148"/>
      <c r="E587" s="148"/>
      <c r="F587" s="148"/>
      <c r="G587" s="148"/>
      <c r="H587" s="148"/>
      <c r="I587" s="148"/>
      <c r="J587" s="148"/>
      <c r="K587" s="148"/>
      <c r="L587" s="148"/>
      <c r="M587" s="148"/>
      <c r="N587" s="148"/>
      <c r="O587" s="148"/>
      <c r="P587" s="148"/>
    </row>
    <row r="588" spans="1:16" ht="15.75" customHeight="1">
      <c r="A588" s="148"/>
      <c r="B588" s="148"/>
      <c r="C588" s="148"/>
      <c r="D588" s="148"/>
      <c r="E588" s="148"/>
      <c r="F588" s="148"/>
      <c r="G588" s="148"/>
      <c r="H588" s="148"/>
      <c r="I588" s="148"/>
      <c r="J588" s="148"/>
      <c r="K588" s="148"/>
      <c r="L588" s="148"/>
      <c r="M588" s="148"/>
      <c r="N588" s="148"/>
      <c r="O588" s="148"/>
      <c r="P588" s="148"/>
    </row>
    <row r="589" spans="1:16" ht="15.75" customHeight="1">
      <c r="A589" s="148"/>
      <c r="B589" s="148"/>
      <c r="C589" s="148"/>
      <c r="D589" s="148"/>
      <c r="E589" s="148"/>
      <c r="F589" s="148"/>
      <c r="G589" s="148"/>
      <c r="H589" s="148"/>
      <c r="I589" s="148"/>
      <c r="J589" s="148"/>
      <c r="K589" s="148"/>
      <c r="L589" s="148"/>
      <c r="M589" s="148"/>
      <c r="N589" s="148"/>
      <c r="O589" s="148"/>
      <c r="P589" s="148"/>
    </row>
    <row r="590" spans="1:16" ht="15.75" customHeight="1">
      <c r="A590" s="148"/>
      <c r="B590" s="148"/>
      <c r="C590" s="148"/>
      <c r="D590" s="148"/>
      <c r="E590" s="148"/>
      <c r="F590" s="148"/>
      <c r="G590" s="148"/>
      <c r="H590" s="148"/>
      <c r="I590" s="148"/>
      <c r="J590" s="148"/>
      <c r="K590" s="148"/>
      <c r="L590" s="148"/>
      <c r="M590" s="148"/>
      <c r="N590" s="148"/>
      <c r="O590" s="148"/>
      <c r="P590" s="148"/>
    </row>
    <row r="591" spans="1:16" ht="15.75" customHeight="1">
      <c r="A591" s="148"/>
      <c r="B591" s="148"/>
      <c r="C591" s="148"/>
      <c r="D591" s="148"/>
      <c r="E591" s="148"/>
      <c r="F591" s="148"/>
      <c r="G591" s="148"/>
      <c r="H591" s="148"/>
      <c r="I591" s="148"/>
      <c r="J591" s="148"/>
      <c r="K591" s="148"/>
      <c r="L591" s="148"/>
      <c r="M591" s="148"/>
      <c r="N591" s="148"/>
      <c r="O591" s="148"/>
      <c r="P591" s="148"/>
    </row>
    <row r="592" spans="1:16" ht="15.75" customHeight="1">
      <c r="A592" s="148"/>
      <c r="B592" s="148"/>
      <c r="C592" s="148"/>
      <c r="D592" s="148"/>
      <c r="E592" s="148"/>
      <c r="F592" s="148"/>
      <c r="G592" s="148"/>
      <c r="H592" s="148"/>
      <c r="I592" s="148"/>
      <c r="J592" s="148"/>
      <c r="K592" s="148"/>
      <c r="L592" s="148"/>
      <c r="M592" s="148"/>
      <c r="N592" s="148"/>
      <c r="O592" s="148"/>
      <c r="P592" s="148"/>
    </row>
    <row r="593" spans="1:16" ht="15.75" customHeight="1">
      <c r="A593" s="148"/>
      <c r="B593" s="148"/>
      <c r="C593" s="148"/>
      <c r="D593" s="148"/>
      <c r="E593" s="148"/>
      <c r="F593" s="148"/>
      <c r="G593" s="148"/>
      <c r="H593" s="148"/>
      <c r="I593" s="148"/>
      <c r="J593" s="148"/>
      <c r="K593" s="148"/>
      <c r="L593" s="148"/>
      <c r="M593" s="148"/>
      <c r="N593" s="148"/>
      <c r="O593" s="148"/>
      <c r="P593" s="148"/>
    </row>
    <row r="594" spans="1:16" ht="15.75" customHeight="1">
      <c r="A594" s="148"/>
      <c r="B594" s="148"/>
      <c r="C594" s="148"/>
      <c r="D594" s="148"/>
      <c r="E594" s="148"/>
      <c r="F594" s="148"/>
      <c r="G594" s="148"/>
      <c r="H594" s="148"/>
      <c r="I594" s="148"/>
      <c r="J594" s="148"/>
      <c r="K594" s="148"/>
      <c r="L594" s="148"/>
      <c r="M594" s="148"/>
      <c r="N594" s="148"/>
      <c r="O594" s="148"/>
      <c r="P594" s="148"/>
    </row>
    <row r="595" spans="1:16" ht="15.75" customHeight="1">
      <c r="A595" s="148"/>
      <c r="B595" s="148"/>
      <c r="C595" s="148"/>
      <c r="D595" s="148"/>
      <c r="E595" s="148"/>
      <c r="F595" s="148"/>
      <c r="G595" s="148"/>
      <c r="H595" s="148"/>
      <c r="I595" s="148"/>
      <c r="J595" s="148"/>
      <c r="K595" s="148"/>
      <c r="L595" s="148"/>
      <c r="M595" s="148"/>
      <c r="N595" s="148"/>
      <c r="O595" s="148"/>
      <c r="P595" s="148"/>
    </row>
    <row r="596" spans="1:16" ht="15.75" customHeight="1">
      <c r="A596" s="148"/>
      <c r="B596" s="148"/>
      <c r="C596" s="148"/>
      <c r="D596" s="148"/>
      <c r="E596" s="148"/>
      <c r="F596" s="148"/>
      <c r="G596" s="148"/>
      <c r="H596" s="148"/>
      <c r="I596" s="148"/>
      <c r="J596" s="148"/>
      <c r="K596" s="148"/>
      <c r="L596" s="148"/>
      <c r="M596" s="148"/>
      <c r="N596" s="148"/>
      <c r="O596" s="148"/>
      <c r="P596" s="148"/>
    </row>
    <row r="597" spans="1:16" ht="15.75" customHeight="1">
      <c r="A597" s="148"/>
      <c r="B597" s="148"/>
      <c r="C597" s="148"/>
      <c r="D597" s="148"/>
      <c r="E597" s="148"/>
      <c r="F597" s="148"/>
      <c r="G597" s="148"/>
      <c r="H597" s="148"/>
      <c r="I597" s="148"/>
      <c r="J597" s="148"/>
      <c r="K597" s="148"/>
      <c r="L597" s="148"/>
      <c r="M597" s="148"/>
      <c r="N597" s="148"/>
      <c r="O597" s="148"/>
      <c r="P597" s="148"/>
    </row>
    <row r="598" spans="1:16" ht="15.75" customHeight="1">
      <c r="A598" s="148"/>
      <c r="B598" s="148"/>
      <c r="C598" s="148"/>
      <c r="D598" s="148"/>
      <c r="E598" s="148"/>
      <c r="F598" s="148"/>
      <c r="G598" s="148"/>
      <c r="H598" s="148"/>
      <c r="I598" s="148"/>
      <c r="J598" s="148"/>
      <c r="K598" s="148"/>
      <c r="L598" s="148"/>
      <c r="M598" s="148"/>
      <c r="N598" s="148"/>
      <c r="O598" s="148"/>
      <c r="P598" s="148"/>
    </row>
    <row r="599" spans="1:16" ht="23.25" customHeight="1">
      <c r="A599" s="148"/>
      <c r="B599" s="148"/>
      <c r="C599" s="148"/>
      <c r="D599" s="148"/>
      <c r="E599" s="148"/>
      <c r="F599" s="148"/>
      <c r="G599" s="148"/>
      <c r="H599" s="148"/>
      <c r="I599" s="148"/>
      <c r="J599" s="148"/>
      <c r="K599" s="148"/>
      <c r="L599" s="148"/>
      <c r="M599" s="148"/>
      <c r="N599" s="148"/>
      <c r="O599" s="148"/>
      <c r="P599" s="148"/>
    </row>
    <row r="600" spans="1:16">
      <c r="A600" s="148"/>
      <c r="B600" s="148"/>
      <c r="C600" s="148"/>
      <c r="D600" s="148"/>
      <c r="E600" s="148"/>
      <c r="F600" s="148"/>
      <c r="G600" s="148"/>
      <c r="H600" s="148"/>
      <c r="I600" s="148"/>
      <c r="J600" s="148"/>
      <c r="K600" s="148"/>
      <c r="L600" s="148"/>
      <c r="M600" s="148"/>
      <c r="N600" s="148"/>
      <c r="O600" s="148"/>
      <c r="P600" s="148"/>
    </row>
    <row r="601" spans="1:16">
      <c r="A601" s="148"/>
      <c r="B601" s="148"/>
      <c r="C601" s="148"/>
      <c r="D601" s="148"/>
      <c r="E601" s="148"/>
      <c r="F601" s="148"/>
      <c r="G601" s="148"/>
      <c r="H601" s="148"/>
      <c r="I601" s="148"/>
      <c r="J601" s="148"/>
      <c r="K601" s="148"/>
      <c r="L601" s="148"/>
      <c r="M601" s="148"/>
      <c r="N601" s="148"/>
      <c r="O601" s="148"/>
      <c r="P601" s="148"/>
    </row>
    <row r="602" spans="1:16" ht="23.25" customHeight="1">
      <c r="A602" s="148"/>
      <c r="B602" s="148"/>
      <c r="C602" s="148"/>
      <c r="D602" s="148"/>
      <c r="E602" s="148"/>
      <c r="F602" s="148"/>
      <c r="G602" s="148"/>
      <c r="H602" s="148"/>
      <c r="I602" s="148"/>
      <c r="J602" s="148"/>
      <c r="K602" s="148"/>
      <c r="L602" s="148"/>
      <c r="M602" s="148"/>
      <c r="N602" s="148"/>
      <c r="O602" s="148"/>
      <c r="P602" s="148"/>
    </row>
    <row r="603" spans="1:16" ht="15.75" customHeight="1">
      <c r="A603" s="148"/>
      <c r="B603" s="148"/>
      <c r="C603" s="148"/>
      <c r="D603" s="148"/>
      <c r="E603" s="148"/>
      <c r="F603" s="148"/>
      <c r="G603" s="148"/>
      <c r="H603" s="148"/>
      <c r="I603" s="148"/>
      <c r="J603" s="148"/>
      <c r="K603" s="148"/>
      <c r="L603" s="148"/>
      <c r="M603" s="148"/>
      <c r="N603" s="148"/>
      <c r="O603" s="148"/>
      <c r="P603" s="148"/>
    </row>
    <row r="604" spans="1:16" ht="15.75" customHeight="1">
      <c r="A604" s="148"/>
      <c r="B604" s="148"/>
      <c r="C604" s="148"/>
      <c r="D604" s="148"/>
      <c r="E604" s="148"/>
      <c r="F604" s="148"/>
      <c r="G604" s="148"/>
      <c r="H604" s="148"/>
      <c r="I604" s="148"/>
      <c r="J604" s="148"/>
      <c r="K604" s="148"/>
      <c r="L604" s="148"/>
      <c r="M604" s="148"/>
      <c r="N604" s="148"/>
      <c r="O604" s="148"/>
      <c r="P604" s="148"/>
    </row>
    <row r="605" spans="1:16" ht="15.75" customHeight="1">
      <c r="A605" s="148"/>
      <c r="B605" s="148"/>
      <c r="C605" s="148"/>
      <c r="D605" s="148"/>
      <c r="E605" s="148"/>
      <c r="F605" s="148"/>
      <c r="G605" s="148"/>
      <c r="H605" s="148"/>
      <c r="I605" s="148"/>
      <c r="J605" s="148"/>
      <c r="K605" s="148"/>
      <c r="L605" s="148"/>
      <c r="M605" s="148"/>
      <c r="N605" s="148"/>
      <c r="O605" s="148"/>
      <c r="P605" s="148"/>
    </row>
    <row r="606" spans="1:16" ht="15.75" customHeight="1">
      <c r="A606" s="148"/>
      <c r="B606" s="148"/>
      <c r="C606" s="148"/>
      <c r="D606" s="148"/>
      <c r="E606" s="148"/>
      <c r="F606" s="148"/>
      <c r="G606" s="148"/>
      <c r="H606" s="148"/>
      <c r="I606" s="148"/>
      <c r="J606" s="148"/>
      <c r="K606" s="148"/>
      <c r="L606" s="148"/>
      <c r="M606" s="148"/>
      <c r="N606" s="148"/>
      <c r="O606" s="148"/>
      <c r="P606" s="148"/>
    </row>
    <row r="607" spans="1:16" ht="15.75" customHeight="1">
      <c r="A607" s="148"/>
      <c r="B607" s="148"/>
      <c r="C607" s="148"/>
      <c r="D607" s="148"/>
      <c r="E607" s="148"/>
      <c r="F607" s="148"/>
      <c r="G607" s="148"/>
      <c r="H607" s="148"/>
      <c r="I607" s="148"/>
      <c r="J607" s="148"/>
      <c r="K607" s="148"/>
      <c r="L607" s="148"/>
      <c r="M607" s="148"/>
      <c r="N607" s="148"/>
      <c r="O607" s="148"/>
      <c r="P607" s="148"/>
    </row>
    <row r="608" spans="1:16" ht="15.75" customHeight="1">
      <c r="A608" s="148"/>
      <c r="B608" s="148"/>
      <c r="C608" s="148"/>
      <c r="D608" s="148"/>
      <c r="E608" s="148"/>
      <c r="F608" s="148"/>
      <c r="G608" s="148"/>
      <c r="H608" s="148"/>
      <c r="I608" s="148"/>
      <c r="J608" s="148"/>
      <c r="K608" s="148"/>
      <c r="L608" s="148"/>
      <c r="M608" s="148"/>
      <c r="N608" s="148"/>
      <c r="O608" s="148"/>
      <c r="P608" s="148"/>
    </row>
    <row r="609" spans="1:16" ht="15.75" customHeight="1">
      <c r="A609" s="148"/>
      <c r="B609" s="148"/>
      <c r="C609" s="148"/>
      <c r="D609" s="148"/>
      <c r="E609" s="148"/>
      <c r="F609" s="148"/>
      <c r="G609" s="148"/>
      <c r="H609" s="148"/>
      <c r="I609" s="148"/>
      <c r="J609" s="148"/>
      <c r="K609" s="148"/>
      <c r="L609" s="148"/>
      <c r="M609" s="148"/>
      <c r="N609" s="148"/>
      <c r="O609" s="148"/>
      <c r="P609" s="148"/>
    </row>
    <row r="610" spans="1:16" ht="15.75" customHeight="1">
      <c r="A610" s="148"/>
      <c r="B610" s="148"/>
      <c r="C610" s="148"/>
      <c r="D610" s="148"/>
      <c r="E610" s="148"/>
      <c r="F610" s="148"/>
      <c r="G610" s="148"/>
      <c r="H610" s="148"/>
      <c r="I610" s="148"/>
      <c r="J610" s="148"/>
      <c r="K610" s="148"/>
      <c r="L610" s="148"/>
      <c r="M610" s="148"/>
      <c r="N610" s="148"/>
      <c r="O610" s="148"/>
      <c r="P610" s="148"/>
    </row>
    <row r="611" spans="1:16" ht="15.75" customHeight="1">
      <c r="A611" s="148"/>
      <c r="B611" s="148"/>
      <c r="C611" s="148"/>
      <c r="D611" s="148"/>
      <c r="E611" s="148"/>
      <c r="F611" s="148"/>
      <c r="G611" s="148"/>
      <c r="H611" s="148"/>
      <c r="I611" s="148"/>
      <c r="J611" s="148"/>
      <c r="K611" s="148"/>
      <c r="L611" s="148"/>
      <c r="M611" s="148"/>
      <c r="N611" s="148"/>
      <c r="O611" s="148"/>
      <c r="P611" s="148"/>
    </row>
    <row r="612" spans="1:16" ht="15.75" customHeight="1">
      <c r="A612" s="148"/>
      <c r="B612" s="148"/>
      <c r="C612" s="148"/>
      <c r="D612" s="148"/>
      <c r="E612" s="148"/>
      <c r="F612" s="148"/>
      <c r="G612" s="148"/>
      <c r="H612" s="148"/>
      <c r="I612" s="148"/>
      <c r="J612" s="148"/>
      <c r="K612" s="148"/>
      <c r="L612" s="148"/>
      <c r="M612" s="148"/>
      <c r="N612" s="148"/>
      <c r="O612" s="148"/>
      <c r="P612" s="148"/>
    </row>
    <row r="613" spans="1:16" ht="15.75" customHeight="1">
      <c r="A613" s="148"/>
      <c r="B613" s="148"/>
      <c r="C613" s="148"/>
      <c r="D613" s="148"/>
      <c r="E613" s="148"/>
      <c r="F613" s="148"/>
      <c r="G613" s="148"/>
      <c r="H613" s="148"/>
      <c r="I613" s="148"/>
      <c r="J613" s="148"/>
      <c r="K613" s="148"/>
      <c r="L613" s="148"/>
      <c r="M613" s="148"/>
      <c r="N613" s="148"/>
      <c r="O613" s="148"/>
      <c r="P613" s="148"/>
    </row>
    <row r="614" spans="1:16" ht="15.75" customHeight="1">
      <c r="A614" s="148"/>
      <c r="B614" s="148"/>
      <c r="C614" s="148"/>
      <c r="D614" s="148"/>
      <c r="E614" s="148"/>
      <c r="F614" s="148"/>
      <c r="G614" s="148"/>
      <c r="H614" s="148"/>
      <c r="I614" s="148"/>
      <c r="J614" s="148"/>
      <c r="K614" s="148"/>
      <c r="L614" s="148"/>
      <c r="M614" s="148"/>
      <c r="N614" s="148"/>
      <c r="O614" s="148"/>
      <c r="P614" s="148"/>
    </row>
    <row r="615" spans="1:16" ht="15.75" customHeight="1">
      <c r="A615" s="148"/>
      <c r="B615" s="148"/>
      <c r="C615" s="148"/>
      <c r="D615" s="148"/>
      <c r="E615" s="148"/>
      <c r="F615" s="148"/>
      <c r="G615" s="148"/>
      <c r="H615" s="148"/>
      <c r="I615" s="148"/>
      <c r="J615" s="148"/>
      <c r="K615" s="148"/>
      <c r="L615" s="148"/>
      <c r="M615" s="148"/>
      <c r="N615" s="148"/>
      <c r="O615" s="148"/>
      <c r="P615" s="148"/>
    </row>
    <row r="616" spans="1:16" ht="15.75" customHeight="1">
      <c r="A616" s="148"/>
      <c r="B616" s="148"/>
      <c r="C616" s="148"/>
      <c r="D616" s="148"/>
      <c r="E616" s="148"/>
      <c r="F616" s="148"/>
      <c r="G616" s="148"/>
      <c r="H616" s="148"/>
      <c r="I616" s="148"/>
      <c r="J616" s="148"/>
      <c r="K616" s="148"/>
      <c r="L616" s="148"/>
      <c r="M616" s="148"/>
      <c r="N616" s="148"/>
      <c r="O616" s="148"/>
      <c r="P616" s="148"/>
    </row>
    <row r="617" spans="1:16" ht="15.75" customHeight="1">
      <c r="A617" s="148"/>
      <c r="B617" s="148"/>
      <c r="C617" s="148"/>
      <c r="D617" s="148"/>
      <c r="E617" s="148"/>
      <c r="F617" s="148"/>
      <c r="G617" s="148"/>
      <c r="H617" s="148"/>
      <c r="I617" s="148"/>
      <c r="J617" s="148"/>
      <c r="K617" s="148"/>
      <c r="L617" s="148"/>
      <c r="M617" s="148"/>
      <c r="N617" s="148"/>
      <c r="O617" s="148"/>
      <c r="P617" s="148"/>
    </row>
    <row r="618" spans="1:16" ht="15.75" customHeight="1">
      <c r="A618" s="148"/>
      <c r="B618" s="148"/>
      <c r="C618" s="148"/>
      <c r="D618" s="148"/>
      <c r="E618" s="148"/>
      <c r="F618" s="148"/>
      <c r="G618" s="148"/>
      <c r="H618" s="148"/>
      <c r="I618" s="148"/>
      <c r="J618" s="148"/>
      <c r="K618" s="148"/>
      <c r="L618" s="148"/>
      <c r="M618" s="148"/>
      <c r="N618" s="148"/>
      <c r="O618" s="148"/>
      <c r="P618" s="148"/>
    </row>
    <row r="619" spans="1:16" ht="23.25" customHeight="1">
      <c r="A619" s="148"/>
      <c r="B619" s="148"/>
      <c r="C619" s="148"/>
      <c r="D619" s="148"/>
      <c r="E619" s="148"/>
      <c r="F619" s="148"/>
      <c r="G619" s="148"/>
      <c r="H619" s="148"/>
      <c r="I619" s="148"/>
      <c r="J619" s="148"/>
      <c r="K619" s="148"/>
      <c r="L619" s="148"/>
      <c r="M619" s="148"/>
      <c r="N619" s="148"/>
      <c r="O619" s="148"/>
      <c r="P619" s="148"/>
    </row>
    <row r="620" spans="1:16" ht="23.25" customHeight="1">
      <c r="A620" s="148"/>
      <c r="B620" s="148"/>
      <c r="C620" s="148"/>
      <c r="D620" s="148"/>
      <c r="E620" s="148"/>
      <c r="F620" s="148"/>
      <c r="G620" s="148"/>
      <c r="H620" s="148"/>
      <c r="I620" s="148"/>
      <c r="J620" s="148"/>
      <c r="K620" s="148"/>
      <c r="L620" s="148"/>
      <c r="M620" s="148"/>
      <c r="N620" s="148"/>
      <c r="O620" s="148"/>
      <c r="P620" s="148"/>
    </row>
    <row r="621" spans="1:16" ht="15.75" customHeight="1">
      <c r="A621" s="148"/>
      <c r="B621" s="148"/>
      <c r="C621" s="148"/>
      <c r="D621" s="148"/>
      <c r="E621" s="148"/>
      <c r="F621" s="148"/>
      <c r="G621" s="148"/>
      <c r="H621" s="148"/>
      <c r="I621" s="148"/>
      <c r="J621" s="148"/>
      <c r="K621" s="148"/>
      <c r="L621" s="148"/>
      <c r="M621" s="148"/>
      <c r="N621" s="148"/>
      <c r="O621" s="148"/>
      <c r="P621" s="148"/>
    </row>
    <row r="622" spans="1:16" ht="15.75" customHeight="1">
      <c r="A622" s="148"/>
      <c r="B622" s="148"/>
      <c r="C622" s="148"/>
      <c r="D622" s="148"/>
      <c r="E622" s="148"/>
      <c r="F622" s="148"/>
      <c r="G622" s="148"/>
      <c r="H622" s="148"/>
      <c r="I622" s="148"/>
      <c r="J622" s="148"/>
      <c r="K622" s="148"/>
      <c r="L622" s="148"/>
      <c r="M622" s="148"/>
      <c r="N622" s="148"/>
      <c r="O622" s="148"/>
      <c r="P622" s="148"/>
    </row>
    <row r="623" spans="1:16" ht="15.75" customHeight="1">
      <c r="A623" s="148"/>
      <c r="B623" s="148"/>
      <c r="C623" s="148"/>
      <c r="D623" s="148"/>
      <c r="E623" s="148"/>
      <c r="F623" s="148"/>
      <c r="G623" s="148"/>
      <c r="H623" s="148"/>
      <c r="I623" s="148"/>
      <c r="J623" s="148"/>
      <c r="K623" s="148"/>
      <c r="L623" s="148"/>
      <c r="M623" s="148"/>
      <c r="N623" s="148"/>
      <c r="O623" s="148"/>
      <c r="P623" s="148"/>
    </row>
    <row r="624" spans="1:16" ht="15.75" customHeight="1">
      <c r="A624" s="148"/>
      <c r="B624" s="148"/>
      <c r="C624" s="148"/>
      <c r="D624" s="148"/>
      <c r="E624" s="148"/>
      <c r="F624" s="148"/>
      <c r="G624" s="148"/>
      <c r="H624" s="148"/>
      <c r="I624" s="148"/>
      <c r="J624" s="148"/>
      <c r="K624" s="148"/>
      <c r="L624" s="148"/>
      <c r="M624" s="148"/>
      <c r="N624" s="148"/>
      <c r="O624" s="148"/>
      <c r="P624" s="148"/>
    </row>
    <row r="625" spans="1:16" ht="15.75" customHeight="1">
      <c r="A625" s="148"/>
      <c r="B625" s="148"/>
      <c r="C625" s="148"/>
      <c r="D625" s="148"/>
      <c r="E625" s="148"/>
      <c r="F625" s="148"/>
      <c r="G625" s="148"/>
      <c r="H625" s="148"/>
      <c r="I625" s="148"/>
      <c r="J625" s="148"/>
      <c r="K625" s="148"/>
      <c r="L625" s="148"/>
      <c r="M625" s="148"/>
      <c r="N625" s="148"/>
      <c r="O625" s="148"/>
      <c r="P625" s="148"/>
    </row>
    <row r="626" spans="1:16" ht="15.75" customHeight="1">
      <c r="A626" s="148"/>
      <c r="B626" s="148"/>
      <c r="C626" s="148"/>
      <c r="D626" s="148"/>
      <c r="E626" s="148"/>
      <c r="F626" s="148"/>
      <c r="G626" s="148"/>
      <c r="H626" s="148"/>
      <c r="I626" s="148"/>
      <c r="J626" s="148"/>
      <c r="K626" s="148"/>
      <c r="L626" s="148"/>
      <c r="M626" s="148"/>
      <c r="N626" s="148"/>
      <c r="O626" s="148"/>
      <c r="P626" s="148"/>
    </row>
    <row r="627" spans="1:16" ht="15.75" customHeight="1">
      <c r="A627" s="148"/>
      <c r="B627" s="148"/>
      <c r="C627" s="148"/>
      <c r="D627" s="148"/>
      <c r="E627" s="148"/>
      <c r="F627" s="148"/>
      <c r="G627" s="148"/>
      <c r="H627" s="148"/>
      <c r="I627" s="148"/>
      <c r="J627" s="148"/>
      <c r="K627" s="148"/>
      <c r="L627" s="148"/>
      <c r="M627" s="148"/>
      <c r="N627" s="148"/>
      <c r="O627" s="148"/>
      <c r="P627" s="148"/>
    </row>
    <row r="628" spans="1:16" ht="15.75" customHeight="1">
      <c r="A628" s="148"/>
      <c r="B628" s="148"/>
      <c r="C628" s="148"/>
      <c r="D628" s="148"/>
      <c r="E628" s="148"/>
      <c r="F628" s="148"/>
      <c r="G628" s="148"/>
      <c r="H628" s="148"/>
      <c r="I628" s="148"/>
      <c r="J628" s="148"/>
      <c r="K628" s="148"/>
      <c r="L628" s="148"/>
      <c r="M628" s="148"/>
      <c r="N628" s="148"/>
      <c r="O628" s="148"/>
      <c r="P628" s="148"/>
    </row>
    <row r="629" spans="1:16" ht="15.75" customHeight="1">
      <c r="A629" s="148"/>
      <c r="B629" s="148"/>
      <c r="C629" s="148"/>
      <c r="D629" s="148"/>
      <c r="E629" s="148"/>
      <c r="F629" s="148"/>
      <c r="G629" s="148"/>
      <c r="H629" s="148"/>
      <c r="I629" s="148"/>
      <c r="J629" s="148"/>
      <c r="K629" s="148"/>
      <c r="L629" s="148"/>
      <c r="M629" s="148"/>
      <c r="N629" s="148"/>
      <c r="O629" s="148"/>
      <c r="P629" s="148"/>
    </row>
    <row r="630" spans="1:16" ht="15.75" customHeight="1">
      <c r="A630" s="148"/>
      <c r="B630" s="148"/>
      <c r="C630" s="148"/>
      <c r="D630" s="148"/>
      <c r="E630" s="148"/>
      <c r="F630" s="148"/>
      <c r="G630" s="148"/>
      <c r="H630" s="148"/>
      <c r="I630" s="148"/>
      <c r="J630" s="148"/>
      <c r="K630" s="148"/>
      <c r="L630" s="148"/>
      <c r="M630" s="148"/>
      <c r="N630" s="148"/>
      <c r="O630" s="148"/>
      <c r="P630" s="148"/>
    </row>
    <row r="631" spans="1:16" ht="15.75" customHeight="1">
      <c r="A631" s="148"/>
      <c r="B631" s="148"/>
      <c r="C631" s="148"/>
      <c r="D631" s="148"/>
      <c r="E631" s="148"/>
      <c r="F631" s="148"/>
      <c r="G631" s="148"/>
      <c r="H631" s="148"/>
      <c r="I631" s="148"/>
      <c r="J631" s="148"/>
      <c r="K631" s="148"/>
      <c r="L631" s="148"/>
      <c r="M631" s="148"/>
      <c r="N631" s="148"/>
      <c r="O631" s="148"/>
      <c r="P631" s="148"/>
    </row>
    <row r="632" spans="1:16" ht="15.75" customHeight="1">
      <c r="A632" s="148"/>
      <c r="B632" s="148"/>
      <c r="C632" s="148"/>
      <c r="D632" s="148"/>
      <c r="E632" s="148"/>
      <c r="F632" s="148"/>
      <c r="G632" s="148"/>
      <c r="H632" s="148"/>
      <c r="I632" s="148"/>
      <c r="J632" s="148"/>
      <c r="K632" s="148"/>
      <c r="L632" s="148"/>
      <c r="M632" s="148"/>
      <c r="N632" s="148"/>
      <c r="O632" s="148"/>
      <c r="P632" s="148"/>
    </row>
    <row r="633" spans="1:16" ht="15.75" customHeight="1">
      <c r="A633" s="148"/>
      <c r="B633" s="148"/>
      <c r="C633" s="148"/>
      <c r="D633" s="148"/>
      <c r="E633" s="148"/>
      <c r="F633" s="148"/>
      <c r="G633" s="148"/>
      <c r="H633" s="148"/>
      <c r="I633" s="148"/>
      <c r="J633" s="148"/>
      <c r="K633" s="148"/>
      <c r="L633" s="148"/>
      <c r="M633" s="148"/>
      <c r="N633" s="148"/>
      <c r="O633" s="148"/>
      <c r="P633" s="148"/>
    </row>
    <row r="634" spans="1:16" ht="15.75" customHeight="1">
      <c r="A634" s="148"/>
      <c r="B634" s="148"/>
      <c r="C634" s="148"/>
      <c r="D634" s="148"/>
      <c r="E634" s="148"/>
      <c r="F634" s="148"/>
      <c r="G634" s="148"/>
      <c r="H634" s="148"/>
      <c r="I634" s="148"/>
      <c r="J634" s="148"/>
      <c r="K634" s="148"/>
      <c r="L634" s="148"/>
      <c r="M634" s="148"/>
      <c r="N634" s="148"/>
      <c r="O634" s="148"/>
      <c r="P634" s="148"/>
    </row>
    <row r="635" spans="1:16" ht="15.75" customHeight="1">
      <c r="A635" s="148"/>
      <c r="B635" s="148"/>
      <c r="C635" s="148"/>
      <c r="D635" s="148"/>
      <c r="E635" s="148"/>
      <c r="F635" s="148"/>
      <c r="G635" s="148"/>
      <c r="H635" s="148"/>
      <c r="I635" s="148"/>
      <c r="J635" s="148"/>
      <c r="K635" s="148"/>
      <c r="L635" s="148"/>
      <c r="M635" s="148"/>
      <c r="N635" s="148"/>
      <c r="O635" s="148"/>
      <c r="P635" s="148"/>
    </row>
    <row r="636" spans="1:16" ht="15.75" customHeight="1">
      <c r="A636" s="148"/>
      <c r="B636" s="148"/>
      <c r="C636" s="148"/>
      <c r="D636" s="148"/>
      <c r="E636" s="148"/>
      <c r="F636" s="148"/>
      <c r="G636" s="148"/>
      <c r="H636" s="148"/>
      <c r="I636" s="148"/>
      <c r="J636" s="148"/>
      <c r="K636" s="148"/>
      <c r="L636" s="148"/>
      <c r="M636" s="148"/>
      <c r="N636" s="148"/>
      <c r="O636" s="148"/>
      <c r="P636" s="148"/>
    </row>
    <row r="637" spans="1:16" ht="15.75" customHeight="1">
      <c r="A637" s="148"/>
      <c r="B637" s="148"/>
      <c r="C637" s="148"/>
      <c r="D637" s="148"/>
      <c r="E637" s="148"/>
      <c r="F637" s="148"/>
      <c r="G637" s="148"/>
      <c r="H637" s="148"/>
      <c r="I637" s="148"/>
      <c r="J637" s="148"/>
      <c r="K637" s="148"/>
      <c r="L637" s="148"/>
      <c r="M637" s="148"/>
      <c r="N637" s="148"/>
      <c r="O637" s="148"/>
      <c r="P637" s="148"/>
    </row>
    <row r="638" spans="1:16" ht="15.75" customHeight="1">
      <c r="A638" s="148"/>
      <c r="B638" s="148"/>
      <c r="C638" s="148"/>
      <c r="D638" s="148"/>
      <c r="E638" s="148"/>
      <c r="F638" s="148"/>
      <c r="G638" s="148"/>
      <c r="H638" s="148"/>
      <c r="I638" s="148"/>
      <c r="J638" s="148"/>
      <c r="K638" s="148"/>
      <c r="L638" s="148"/>
      <c r="M638" s="148"/>
      <c r="N638" s="148"/>
      <c r="O638" s="148"/>
      <c r="P638" s="148"/>
    </row>
    <row r="639" spans="1:16" ht="23.25" customHeight="1">
      <c r="A639" s="148"/>
      <c r="B639" s="148"/>
      <c r="C639" s="148"/>
      <c r="D639" s="148"/>
      <c r="E639" s="148"/>
      <c r="F639" s="148"/>
      <c r="G639" s="148"/>
      <c r="H639" s="148"/>
      <c r="I639" s="148"/>
      <c r="J639" s="148"/>
      <c r="K639" s="148"/>
      <c r="L639" s="148"/>
      <c r="M639" s="148"/>
      <c r="N639" s="148"/>
      <c r="O639" s="148"/>
      <c r="P639" s="148"/>
    </row>
    <row r="640" spans="1:16" ht="23.25" customHeight="1">
      <c r="A640" s="148"/>
      <c r="B640" s="148"/>
      <c r="C640" s="148"/>
      <c r="D640" s="148"/>
      <c r="E640" s="148"/>
      <c r="F640" s="148"/>
      <c r="G640" s="148"/>
      <c r="H640" s="148"/>
      <c r="I640" s="148"/>
      <c r="J640" s="148"/>
      <c r="K640" s="148"/>
      <c r="L640" s="148"/>
      <c r="M640" s="148"/>
      <c r="N640" s="148"/>
      <c r="O640" s="148"/>
      <c r="P640" s="148"/>
    </row>
    <row r="641" spans="1:16" ht="15.75" customHeight="1">
      <c r="A641" s="148"/>
      <c r="B641" s="148"/>
      <c r="C641" s="148"/>
      <c r="D641" s="148"/>
      <c r="E641" s="148"/>
      <c r="F641" s="148"/>
      <c r="G641" s="148"/>
      <c r="H641" s="148"/>
      <c r="I641" s="148"/>
      <c r="J641" s="148"/>
      <c r="K641" s="148"/>
      <c r="L641" s="148"/>
      <c r="M641" s="148"/>
      <c r="N641" s="148"/>
      <c r="O641" s="148"/>
      <c r="P641" s="148"/>
    </row>
    <row r="642" spans="1:16" ht="15.75" customHeight="1">
      <c r="A642" s="148"/>
      <c r="B642" s="148"/>
      <c r="C642" s="148"/>
      <c r="D642" s="148"/>
      <c r="E642" s="148"/>
      <c r="F642" s="148"/>
      <c r="G642" s="148"/>
      <c r="H642" s="148"/>
      <c r="I642" s="148"/>
      <c r="J642" s="148"/>
      <c r="K642" s="148"/>
      <c r="L642" s="148"/>
      <c r="M642" s="148"/>
      <c r="N642" s="148"/>
      <c r="O642" s="148"/>
      <c r="P642" s="148"/>
    </row>
    <row r="643" spans="1:16" ht="15.75" customHeight="1">
      <c r="A643" s="148"/>
      <c r="B643" s="148"/>
      <c r="C643" s="148"/>
      <c r="D643" s="148"/>
      <c r="E643" s="148"/>
      <c r="F643" s="148"/>
      <c r="G643" s="148"/>
      <c r="H643" s="148"/>
      <c r="I643" s="148"/>
      <c r="J643" s="148"/>
      <c r="K643" s="148"/>
      <c r="L643" s="148"/>
      <c r="M643" s="148"/>
      <c r="N643" s="148"/>
      <c r="O643" s="148"/>
      <c r="P643" s="148"/>
    </row>
    <row r="644" spans="1:16" ht="15.75" customHeight="1">
      <c r="A644" s="148"/>
      <c r="B644" s="148"/>
      <c r="C644" s="148"/>
      <c r="D644" s="148"/>
      <c r="E644" s="148"/>
      <c r="F644" s="148"/>
      <c r="G644" s="148"/>
      <c r="H644" s="148"/>
      <c r="I644" s="148"/>
      <c r="J644" s="148"/>
      <c r="K644" s="148"/>
      <c r="L644" s="148"/>
      <c r="M644" s="148"/>
      <c r="N644" s="148"/>
      <c r="O644" s="148"/>
      <c r="P644" s="148"/>
    </row>
    <row r="645" spans="1:16" ht="15.75" customHeight="1">
      <c r="A645" s="148"/>
      <c r="B645" s="148"/>
      <c r="C645" s="148"/>
      <c r="D645" s="148"/>
      <c r="E645" s="148"/>
      <c r="F645" s="148"/>
      <c r="G645" s="148"/>
      <c r="H645" s="148"/>
      <c r="I645" s="148"/>
      <c r="J645" s="148"/>
      <c r="K645" s="148"/>
      <c r="L645" s="148"/>
      <c r="M645" s="148"/>
      <c r="N645" s="148"/>
      <c r="O645" s="148"/>
      <c r="P645" s="148"/>
    </row>
    <row r="646" spans="1:16" ht="15.75" customHeight="1">
      <c r="A646" s="148"/>
      <c r="B646" s="148"/>
      <c r="C646" s="148"/>
      <c r="D646" s="148"/>
      <c r="E646" s="148"/>
      <c r="F646" s="148"/>
      <c r="G646" s="148"/>
      <c r="H646" s="148"/>
      <c r="I646" s="148"/>
      <c r="J646" s="148"/>
      <c r="K646" s="148"/>
      <c r="L646" s="148"/>
      <c r="M646" s="148"/>
      <c r="N646" s="148"/>
      <c r="O646" s="148"/>
      <c r="P646" s="148"/>
    </row>
    <row r="647" spans="1:16" ht="15.75" customHeight="1">
      <c r="A647" s="148"/>
      <c r="B647" s="148"/>
      <c r="C647" s="148"/>
      <c r="D647" s="148"/>
      <c r="E647" s="148"/>
      <c r="F647" s="148"/>
      <c r="G647" s="148"/>
      <c r="H647" s="148"/>
      <c r="I647" s="148"/>
      <c r="J647" s="148"/>
      <c r="K647" s="148"/>
      <c r="L647" s="148"/>
      <c r="M647" s="148"/>
      <c r="N647" s="148"/>
      <c r="O647" s="148"/>
      <c r="P647" s="148"/>
    </row>
    <row r="648" spans="1:16" ht="15.75" customHeight="1">
      <c r="A648" s="148"/>
      <c r="B648" s="148"/>
      <c r="C648" s="148"/>
      <c r="D648" s="148"/>
      <c r="E648" s="148"/>
      <c r="F648" s="148"/>
      <c r="G648" s="148"/>
      <c r="H648" s="148"/>
      <c r="I648" s="148"/>
      <c r="J648" s="148"/>
      <c r="K648" s="148"/>
      <c r="L648" s="148"/>
      <c r="M648" s="148"/>
      <c r="N648" s="148"/>
      <c r="O648" s="148"/>
      <c r="P648" s="148"/>
    </row>
    <row r="649" spans="1:16" ht="15.75" customHeight="1">
      <c r="A649" s="148"/>
      <c r="B649" s="148"/>
      <c r="C649" s="148"/>
      <c r="D649" s="148"/>
      <c r="E649" s="148"/>
      <c r="F649" s="148"/>
      <c r="G649" s="148"/>
      <c r="H649" s="148"/>
      <c r="I649" s="148"/>
      <c r="J649" s="148"/>
      <c r="K649" s="148"/>
      <c r="L649" s="148"/>
      <c r="M649" s="148"/>
      <c r="N649" s="148"/>
      <c r="O649" s="148"/>
      <c r="P649" s="148"/>
    </row>
    <row r="650" spans="1:16" ht="15.75" customHeight="1">
      <c r="A650" s="148"/>
      <c r="B650" s="148"/>
      <c r="C650" s="148"/>
      <c r="D650" s="148"/>
      <c r="E650" s="148"/>
      <c r="F650" s="148"/>
      <c r="G650" s="148"/>
      <c r="H650" s="148"/>
      <c r="I650" s="148"/>
      <c r="J650" s="148"/>
      <c r="K650" s="148"/>
      <c r="L650" s="148"/>
      <c r="M650" s="148"/>
      <c r="N650" s="148"/>
      <c r="O650" s="148"/>
      <c r="P650" s="148"/>
    </row>
    <row r="651" spans="1:16" ht="15.75" customHeight="1">
      <c r="A651" s="148"/>
      <c r="B651" s="148"/>
      <c r="C651" s="148"/>
      <c r="D651" s="148"/>
      <c r="E651" s="148"/>
      <c r="F651" s="148"/>
      <c r="G651" s="148"/>
      <c r="H651" s="148"/>
      <c r="I651" s="148"/>
      <c r="J651" s="148"/>
      <c r="K651" s="148"/>
      <c r="L651" s="148"/>
      <c r="M651" s="148"/>
      <c r="N651" s="148"/>
      <c r="O651" s="148"/>
      <c r="P651" s="148"/>
    </row>
    <row r="652" spans="1:16" ht="15.75" customHeight="1">
      <c r="A652" s="148"/>
      <c r="B652" s="148"/>
      <c r="C652" s="148"/>
      <c r="D652" s="148"/>
      <c r="E652" s="148"/>
      <c r="F652" s="148"/>
      <c r="G652" s="148"/>
      <c r="H652" s="148"/>
      <c r="I652" s="148"/>
      <c r="J652" s="148"/>
      <c r="K652" s="148"/>
      <c r="L652" s="148"/>
      <c r="M652" s="148"/>
      <c r="N652" s="148"/>
      <c r="O652" s="148"/>
      <c r="P652" s="148"/>
    </row>
    <row r="653" spans="1:16" ht="15.75" customHeight="1">
      <c r="A653" s="148"/>
      <c r="B653" s="148"/>
      <c r="C653" s="148"/>
      <c r="D653" s="148"/>
      <c r="E653" s="148"/>
      <c r="F653" s="148"/>
      <c r="G653" s="148"/>
      <c r="H653" s="148"/>
      <c r="I653" s="148"/>
      <c r="J653" s="148"/>
      <c r="K653" s="148"/>
      <c r="L653" s="148"/>
      <c r="M653" s="148"/>
      <c r="N653" s="148"/>
      <c r="O653" s="148"/>
      <c r="P653" s="148"/>
    </row>
    <row r="654" spans="1:16" ht="15.75" customHeight="1">
      <c r="A654" s="148"/>
      <c r="B654" s="148"/>
      <c r="C654" s="148"/>
      <c r="D654" s="148"/>
      <c r="E654" s="148"/>
      <c r="F654" s="148"/>
      <c r="G654" s="148"/>
      <c r="H654" s="148"/>
      <c r="I654" s="148"/>
      <c r="J654" s="148"/>
      <c r="K654" s="148"/>
      <c r="L654" s="148"/>
      <c r="M654" s="148"/>
      <c r="N654" s="148"/>
      <c r="O654" s="148"/>
      <c r="P654" s="148"/>
    </row>
    <row r="655" spans="1:16" ht="15.75" customHeight="1">
      <c r="A655" s="148"/>
      <c r="B655" s="148"/>
      <c r="C655" s="148"/>
      <c r="D655" s="148"/>
      <c r="E655" s="148"/>
      <c r="F655" s="148"/>
      <c r="G655" s="148"/>
      <c r="H655" s="148"/>
      <c r="I655" s="148"/>
      <c r="J655" s="148"/>
      <c r="K655" s="148"/>
      <c r="L655" s="148"/>
      <c r="M655" s="148"/>
      <c r="N655" s="148"/>
      <c r="O655" s="148"/>
      <c r="P655" s="148"/>
    </row>
    <row r="656" spans="1:16" ht="15.75" customHeight="1">
      <c r="A656" s="148"/>
      <c r="B656" s="148"/>
      <c r="C656" s="148"/>
      <c r="D656" s="148"/>
      <c r="E656" s="148"/>
      <c r="F656" s="148"/>
      <c r="G656" s="148"/>
      <c r="H656" s="148"/>
      <c r="I656" s="148"/>
      <c r="J656" s="148"/>
      <c r="K656" s="148"/>
      <c r="L656" s="148"/>
      <c r="M656" s="148"/>
      <c r="N656" s="148"/>
      <c r="O656" s="148"/>
      <c r="P656" s="148"/>
    </row>
    <row r="657" spans="1:16" ht="23.25" customHeight="1">
      <c r="A657" s="148"/>
      <c r="B657" s="148"/>
      <c r="C657" s="148"/>
      <c r="D657" s="148"/>
      <c r="E657" s="148"/>
      <c r="F657" s="148"/>
      <c r="G657" s="148"/>
      <c r="H657" s="148"/>
      <c r="I657" s="148"/>
      <c r="J657" s="148"/>
      <c r="K657" s="148"/>
      <c r="L657" s="148"/>
      <c r="M657" s="148"/>
      <c r="N657" s="148"/>
      <c r="O657" s="148"/>
      <c r="P657" s="148"/>
    </row>
    <row r="658" spans="1:16">
      <c r="A658" s="148"/>
      <c r="B658" s="148"/>
      <c r="C658" s="148"/>
      <c r="D658" s="148"/>
      <c r="E658" s="148"/>
      <c r="F658" s="148"/>
      <c r="G658" s="148"/>
      <c r="H658" s="148"/>
      <c r="I658" s="148"/>
      <c r="J658" s="148"/>
      <c r="K658" s="148"/>
      <c r="L658" s="148"/>
      <c r="M658" s="148"/>
      <c r="N658" s="148"/>
      <c r="O658" s="148"/>
      <c r="P658" s="148"/>
    </row>
    <row r="659" spans="1:16">
      <c r="A659" s="148"/>
      <c r="B659" s="148"/>
      <c r="C659" s="148"/>
      <c r="D659" s="148"/>
      <c r="E659" s="148"/>
      <c r="F659" s="148"/>
      <c r="G659" s="148"/>
      <c r="H659" s="148"/>
      <c r="I659" s="148"/>
      <c r="J659" s="148"/>
      <c r="K659" s="148"/>
      <c r="L659" s="148"/>
      <c r="M659" s="148"/>
      <c r="N659" s="148"/>
      <c r="O659" s="148"/>
      <c r="P659" s="148"/>
    </row>
    <row r="660" spans="1:16" ht="23.25" customHeight="1">
      <c r="A660" s="148"/>
      <c r="B660" s="148"/>
      <c r="C660" s="148"/>
      <c r="D660" s="148"/>
      <c r="E660" s="148"/>
      <c r="F660" s="148"/>
      <c r="G660" s="148"/>
      <c r="H660" s="148"/>
      <c r="I660" s="148"/>
      <c r="J660" s="148"/>
      <c r="K660" s="148"/>
      <c r="L660" s="148"/>
      <c r="M660" s="148"/>
      <c r="N660" s="148"/>
      <c r="O660" s="148"/>
      <c r="P660" s="148"/>
    </row>
    <row r="661" spans="1:16" ht="15.75" customHeight="1">
      <c r="A661" s="148"/>
      <c r="B661" s="148"/>
      <c r="C661" s="148"/>
      <c r="D661" s="148"/>
      <c r="E661" s="148"/>
      <c r="F661" s="148"/>
      <c r="G661" s="148"/>
      <c r="H661" s="148"/>
      <c r="I661" s="148"/>
      <c r="J661" s="148"/>
      <c r="K661" s="148"/>
      <c r="L661" s="148"/>
      <c r="M661" s="148"/>
      <c r="N661" s="148"/>
      <c r="O661" s="148"/>
      <c r="P661" s="148"/>
    </row>
    <row r="662" spans="1:16" ht="15.75" customHeight="1">
      <c r="A662" s="148"/>
      <c r="B662" s="148"/>
      <c r="C662" s="148"/>
      <c r="D662" s="148"/>
      <c r="E662" s="148"/>
      <c r="F662" s="148"/>
      <c r="G662" s="148"/>
      <c r="H662" s="148"/>
      <c r="I662" s="148"/>
      <c r="J662" s="148"/>
      <c r="K662" s="148"/>
      <c r="L662" s="148"/>
      <c r="M662" s="148"/>
      <c r="N662" s="148"/>
      <c r="O662" s="148"/>
      <c r="P662" s="148"/>
    </row>
    <row r="663" spans="1:16" ht="15.75" customHeight="1">
      <c r="A663" s="148"/>
      <c r="B663" s="148"/>
      <c r="C663" s="148"/>
      <c r="D663" s="148"/>
      <c r="E663" s="148"/>
      <c r="F663" s="148"/>
      <c r="G663" s="148"/>
      <c r="H663" s="148"/>
      <c r="I663" s="148"/>
      <c r="J663" s="148"/>
      <c r="K663" s="148"/>
      <c r="L663" s="148"/>
      <c r="M663" s="148"/>
      <c r="N663" s="148"/>
      <c r="O663" s="148"/>
      <c r="P663" s="148"/>
    </row>
    <row r="664" spans="1:16" ht="15.75" customHeight="1">
      <c r="A664" s="148"/>
      <c r="B664" s="148"/>
      <c r="C664" s="148"/>
      <c r="D664" s="148"/>
      <c r="E664" s="148"/>
      <c r="F664" s="148"/>
      <c r="G664" s="148"/>
      <c r="H664" s="148"/>
      <c r="I664" s="148"/>
      <c r="J664" s="148"/>
      <c r="K664" s="148"/>
      <c r="L664" s="148"/>
      <c r="M664" s="148"/>
      <c r="N664" s="148"/>
      <c r="O664" s="148"/>
      <c r="P664" s="148"/>
    </row>
    <row r="665" spans="1:16" ht="15.75" customHeight="1">
      <c r="A665" s="148"/>
      <c r="B665" s="148"/>
      <c r="C665" s="148"/>
      <c r="D665" s="148"/>
      <c r="E665" s="148"/>
      <c r="F665" s="148"/>
      <c r="G665" s="148"/>
      <c r="H665" s="148"/>
      <c r="I665" s="148"/>
      <c r="J665" s="148"/>
      <c r="K665" s="148"/>
      <c r="L665" s="148"/>
      <c r="M665" s="148"/>
      <c r="N665" s="148"/>
      <c r="O665" s="148"/>
      <c r="P665" s="148"/>
    </row>
    <row r="666" spans="1:16" ht="15.75" customHeight="1">
      <c r="A666" s="148"/>
      <c r="B666" s="148"/>
      <c r="C666" s="148"/>
      <c r="D666" s="148"/>
      <c r="E666" s="148"/>
      <c r="F666" s="148"/>
      <c r="G666" s="148"/>
      <c r="H666" s="148"/>
      <c r="I666" s="148"/>
      <c r="J666" s="148"/>
      <c r="K666" s="148"/>
      <c r="L666" s="148"/>
      <c r="M666" s="148"/>
      <c r="N666" s="148"/>
      <c r="O666" s="148"/>
      <c r="P666" s="148"/>
    </row>
    <row r="667" spans="1:16" ht="15.75" customHeight="1">
      <c r="A667" s="148"/>
      <c r="B667" s="148"/>
      <c r="C667" s="148"/>
      <c r="D667" s="148"/>
      <c r="E667" s="148"/>
      <c r="F667" s="148"/>
      <c r="G667" s="148"/>
      <c r="H667" s="148"/>
      <c r="I667" s="148"/>
      <c r="J667" s="148"/>
      <c r="K667" s="148"/>
      <c r="L667" s="148"/>
      <c r="M667" s="148"/>
      <c r="N667" s="148"/>
      <c r="O667" s="148"/>
      <c r="P667" s="148"/>
    </row>
    <row r="668" spans="1:16" ht="15.75" customHeight="1">
      <c r="A668" s="148"/>
      <c r="B668" s="148"/>
      <c r="C668" s="148"/>
      <c r="D668" s="148"/>
      <c r="E668" s="148"/>
      <c r="F668" s="148"/>
      <c r="G668" s="148"/>
      <c r="H668" s="148"/>
      <c r="I668" s="148"/>
      <c r="J668" s="148"/>
      <c r="K668" s="148"/>
      <c r="L668" s="148"/>
      <c r="M668" s="148"/>
      <c r="N668" s="148"/>
      <c r="O668" s="148"/>
      <c r="P668" s="148"/>
    </row>
    <row r="669" spans="1:16" ht="15.75" customHeight="1">
      <c r="A669" s="148"/>
      <c r="B669" s="148"/>
      <c r="C669" s="148"/>
      <c r="D669" s="148"/>
      <c r="E669" s="148"/>
      <c r="F669" s="148"/>
      <c r="G669" s="148"/>
      <c r="H669" s="148"/>
      <c r="I669" s="148"/>
      <c r="J669" s="148"/>
      <c r="K669" s="148"/>
      <c r="L669" s="148"/>
      <c r="M669" s="148"/>
      <c r="N669" s="148"/>
      <c r="O669" s="148"/>
      <c r="P669" s="148"/>
    </row>
    <row r="670" spans="1:16" ht="15.75" customHeight="1">
      <c r="A670" s="148"/>
      <c r="B670" s="148"/>
      <c r="C670" s="148"/>
      <c r="D670" s="148"/>
      <c r="E670" s="148"/>
      <c r="F670" s="148"/>
      <c r="G670" s="148"/>
      <c r="H670" s="148"/>
      <c r="I670" s="148"/>
      <c r="J670" s="148"/>
      <c r="K670" s="148"/>
      <c r="L670" s="148"/>
      <c r="M670" s="148"/>
      <c r="N670" s="148"/>
      <c r="O670" s="148"/>
      <c r="P670" s="148"/>
    </row>
    <row r="671" spans="1:16" ht="15.75" customHeight="1">
      <c r="A671" s="148"/>
      <c r="B671" s="148"/>
      <c r="C671" s="148"/>
      <c r="D671" s="148"/>
      <c r="E671" s="148"/>
      <c r="F671" s="148"/>
      <c r="G671" s="148"/>
      <c r="H671" s="148"/>
      <c r="I671" s="148"/>
      <c r="J671" s="148"/>
      <c r="K671" s="148"/>
      <c r="L671" s="148"/>
      <c r="M671" s="148"/>
      <c r="N671" s="148"/>
      <c r="O671" s="148"/>
      <c r="P671" s="148"/>
    </row>
    <row r="672" spans="1:16" ht="15.75" customHeight="1">
      <c r="A672" s="148"/>
      <c r="B672" s="148"/>
      <c r="C672" s="148"/>
      <c r="D672" s="148"/>
      <c r="E672" s="148"/>
      <c r="F672" s="148"/>
      <c r="G672" s="148"/>
      <c r="H672" s="148"/>
      <c r="I672" s="148"/>
      <c r="J672" s="148"/>
      <c r="K672" s="148"/>
      <c r="L672" s="148"/>
      <c r="M672" s="148"/>
      <c r="N672" s="148"/>
      <c r="O672" s="148"/>
      <c r="P672" s="148"/>
    </row>
    <row r="673" spans="1:16" ht="15.75" customHeight="1">
      <c r="A673" s="148"/>
      <c r="B673" s="148"/>
      <c r="C673" s="148"/>
      <c r="D673" s="148"/>
      <c r="E673" s="148"/>
      <c r="F673" s="148"/>
      <c r="G673" s="148"/>
      <c r="H673" s="148"/>
      <c r="I673" s="148"/>
      <c r="J673" s="148"/>
      <c r="K673" s="148"/>
      <c r="L673" s="148"/>
      <c r="M673" s="148"/>
      <c r="N673" s="148"/>
      <c r="O673" s="148"/>
      <c r="P673" s="148"/>
    </row>
    <row r="674" spans="1:16" ht="15.75" customHeight="1">
      <c r="A674" s="148"/>
      <c r="B674" s="148"/>
      <c r="C674" s="148"/>
      <c r="D674" s="148"/>
      <c r="E674" s="148"/>
      <c r="F674" s="148"/>
      <c r="G674" s="148"/>
      <c r="H674" s="148"/>
      <c r="I674" s="148"/>
      <c r="J674" s="148"/>
      <c r="K674" s="148"/>
      <c r="L674" s="148"/>
      <c r="M674" s="148"/>
      <c r="N674" s="148"/>
      <c r="O674" s="148"/>
      <c r="P674" s="148"/>
    </row>
    <row r="675" spans="1:16" ht="15.75" customHeight="1">
      <c r="A675" s="148"/>
      <c r="B675" s="148"/>
      <c r="C675" s="148"/>
      <c r="D675" s="148"/>
      <c r="E675" s="148"/>
      <c r="F675" s="148"/>
      <c r="G675" s="148"/>
      <c r="H675" s="148"/>
      <c r="I675" s="148"/>
      <c r="J675" s="148"/>
      <c r="K675" s="148"/>
      <c r="L675" s="148"/>
      <c r="M675" s="148"/>
      <c r="N675" s="148"/>
      <c r="O675" s="148"/>
      <c r="P675" s="148"/>
    </row>
    <row r="676" spans="1:16" ht="15.75" customHeight="1">
      <c r="A676" s="148"/>
      <c r="B676" s="148"/>
      <c r="C676" s="148"/>
      <c r="D676" s="148"/>
      <c r="E676" s="148"/>
      <c r="F676" s="148"/>
      <c r="G676" s="148"/>
      <c r="H676" s="148"/>
      <c r="I676" s="148"/>
      <c r="J676" s="148"/>
      <c r="K676" s="148"/>
      <c r="L676" s="148"/>
      <c r="M676" s="148"/>
      <c r="N676" s="148"/>
      <c r="O676" s="148"/>
      <c r="P676" s="148"/>
    </row>
    <row r="677" spans="1:16" ht="15.75" customHeight="1">
      <c r="A677" s="148"/>
      <c r="B677" s="148"/>
      <c r="C677" s="148"/>
      <c r="D677" s="148"/>
      <c r="E677" s="148"/>
      <c r="F677" s="148"/>
      <c r="G677" s="148"/>
      <c r="H677" s="148"/>
      <c r="I677" s="148"/>
      <c r="J677" s="148"/>
      <c r="K677" s="148"/>
      <c r="L677" s="148"/>
      <c r="M677" s="148"/>
      <c r="N677" s="148"/>
      <c r="O677" s="148"/>
      <c r="P677" s="148"/>
    </row>
    <row r="678" spans="1:16" ht="23.25" customHeight="1">
      <c r="A678" s="148"/>
      <c r="B678" s="148"/>
      <c r="C678" s="148"/>
      <c r="D678" s="148"/>
      <c r="E678" s="148"/>
      <c r="F678" s="148"/>
      <c r="G678" s="148"/>
      <c r="H678" s="148"/>
      <c r="I678" s="148"/>
      <c r="J678" s="148"/>
      <c r="K678" s="148"/>
      <c r="L678" s="148"/>
      <c r="M678" s="148"/>
      <c r="N678" s="148"/>
      <c r="O678" s="148"/>
      <c r="P678" s="148"/>
    </row>
    <row r="679" spans="1:16" ht="23.25" customHeight="1">
      <c r="A679" s="148"/>
      <c r="B679" s="148"/>
      <c r="C679" s="148"/>
      <c r="D679" s="148"/>
      <c r="E679" s="148"/>
      <c r="F679" s="148"/>
      <c r="G679" s="148"/>
      <c r="H679" s="148"/>
      <c r="I679" s="148"/>
      <c r="J679" s="148"/>
      <c r="K679" s="148"/>
      <c r="L679" s="148"/>
      <c r="M679" s="148"/>
      <c r="N679" s="148"/>
      <c r="O679" s="148"/>
      <c r="P679" s="148"/>
    </row>
    <row r="680" spans="1:16" ht="15.75" customHeight="1">
      <c r="A680" s="148"/>
      <c r="B680" s="148"/>
      <c r="C680" s="148"/>
      <c r="D680" s="148"/>
      <c r="E680" s="148"/>
      <c r="F680" s="148"/>
      <c r="G680" s="148"/>
      <c r="H680" s="148"/>
      <c r="I680" s="148"/>
      <c r="J680" s="148"/>
      <c r="K680" s="148"/>
      <c r="L680" s="148"/>
      <c r="M680" s="148"/>
      <c r="N680" s="148"/>
      <c r="O680" s="148"/>
      <c r="P680" s="148"/>
    </row>
    <row r="681" spans="1:16" ht="15.75" customHeight="1">
      <c r="A681" s="148"/>
      <c r="B681" s="148"/>
      <c r="C681" s="148"/>
      <c r="D681" s="148"/>
      <c r="E681" s="148"/>
      <c r="F681" s="148"/>
      <c r="G681" s="148"/>
      <c r="H681" s="148"/>
      <c r="I681" s="148"/>
      <c r="J681" s="148"/>
      <c r="K681" s="148"/>
      <c r="L681" s="148"/>
      <c r="M681" s="148"/>
      <c r="N681" s="148"/>
      <c r="O681" s="148"/>
      <c r="P681" s="148"/>
    </row>
    <row r="682" spans="1:16" ht="15.75" customHeight="1">
      <c r="A682" s="148"/>
      <c r="B682" s="148"/>
      <c r="C682" s="148"/>
      <c r="D682" s="148"/>
      <c r="E682" s="148"/>
      <c r="F682" s="148"/>
      <c r="G682" s="148"/>
      <c r="H682" s="148"/>
      <c r="I682" s="148"/>
      <c r="J682" s="148"/>
      <c r="K682" s="148"/>
      <c r="L682" s="148"/>
      <c r="M682" s="148"/>
      <c r="N682" s="148"/>
      <c r="O682" s="148"/>
      <c r="P682" s="148"/>
    </row>
    <row r="683" spans="1:16" ht="15.75" customHeight="1">
      <c r="A683" s="148"/>
      <c r="B683" s="148"/>
      <c r="C683" s="148"/>
      <c r="D683" s="148"/>
      <c r="E683" s="148"/>
      <c r="F683" s="148"/>
      <c r="G683" s="148"/>
      <c r="H683" s="148"/>
      <c r="I683" s="148"/>
      <c r="J683" s="148"/>
      <c r="K683" s="148"/>
      <c r="L683" s="148"/>
      <c r="M683" s="148"/>
      <c r="N683" s="148"/>
      <c r="O683" s="148"/>
      <c r="P683" s="148"/>
    </row>
    <row r="684" spans="1:16" ht="15.75" customHeight="1">
      <c r="A684" s="148"/>
      <c r="B684" s="148"/>
      <c r="C684" s="148"/>
      <c r="D684" s="148"/>
      <c r="E684" s="148"/>
      <c r="F684" s="148"/>
      <c r="G684" s="148"/>
      <c r="H684" s="148"/>
      <c r="I684" s="148"/>
      <c r="J684" s="148"/>
      <c r="K684" s="148"/>
      <c r="L684" s="148"/>
      <c r="M684" s="148"/>
      <c r="N684" s="148"/>
      <c r="O684" s="148"/>
      <c r="P684" s="148"/>
    </row>
    <row r="685" spans="1:16" ht="15.75" customHeight="1">
      <c r="A685" s="148"/>
      <c r="B685" s="148"/>
      <c r="C685" s="148"/>
      <c r="D685" s="148"/>
      <c r="E685" s="148"/>
      <c r="F685" s="148"/>
      <c r="G685" s="148"/>
      <c r="H685" s="148"/>
      <c r="I685" s="148"/>
      <c r="J685" s="148"/>
      <c r="K685" s="148"/>
      <c r="L685" s="148"/>
      <c r="M685" s="148"/>
      <c r="N685" s="148"/>
      <c r="O685" s="148"/>
      <c r="P685" s="148"/>
    </row>
    <row r="686" spans="1:16" ht="15.75" customHeight="1">
      <c r="A686" s="148"/>
      <c r="B686" s="148"/>
      <c r="C686" s="148"/>
      <c r="D686" s="148"/>
      <c r="E686" s="148"/>
      <c r="F686" s="148"/>
      <c r="G686" s="148"/>
      <c r="H686" s="148"/>
      <c r="I686" s="148"/>
      <c r="J686" s="148"/>
      <c r="K686" s="148"/>
      <c r="L686" s="148"/>
      <c r="M686" s="148"/>
      <c r="N686" s="148"/>
      <c r="O686" s="148"/>
      <c r="P686" s="148"/>
    </row>
    <row r="687" spans="1:16" ht="15.75" customHeight="1">
      <c r="A687" s="148"/>
      <c r="B687" s="148"/>
      <c r="C687" s="148"/>
      <c r="D687" s="148"/>
      <c r="E687" s="148"/>
      <c r="F687" s="148"/>
      <c r="G687" s="148"/>
      <c r="H687" s="148"/>
      <c r="I687" s="148"/>
      <c r="J687" s="148"/>
      <c r="K687" s="148"/>
      <c r="L687" s="148"/>
      <c r="M687" s="148"/>
      <c r="N687" s="148"/>
      <c r="O687" s="148"/>
      <c r="P687" s="148"/>
    </row>
    <row r="688" spans="1:16" ht="15.75" customHeight="1">
      <c r="A688" s="148"/>
      <c r="B688" s="148"/>
      <c r="C688" s="148"/>
      <c r="D688" s="148"/>
      <c r="E688" s="148"/>
      <c r="F688" s="148"/>
      <c r="G688" s="148"/>
      <c r="H688" s="148"/>
      <c r="I688" s="148"/>
      <c r="J688" s="148"/>
      <c r="K688" s="148"/>
      <c r="L688" s="148"/>
      <c r="M688" s="148"/>
      <c r="N688" s="148"/>
      <c r="O688" s="148"/>
      <c r="P688" s="148"/>
    </row>
    <row r="689" spans="1:16" ht="15.75" customHeight="1">
      <c r="A689" s="148"/>
      <c r="B689" s="148"/>
      <c r="C689" s="148"/>
      <c r="D689" s="148"/>
      <c r="E689" s="148"/>
      <c r="F689" s="148"/>
      <c r="G689" s="148"/>
      <c r="H689" s="148"/>
      <c r="I689" s="148"/>
      <c r="J689" s="148"/>
      <c r="K689" s="148"/>
      <c r="L689" s="148"/>
      <c r="M689" s="148"/>
      <c r="N689" s="148"/>
      <c r="O689" s="148"/>
      <c r="P689" s="148"/>
    </row>
    <row r="690" spans="1:16" ht="15.75" customHeight="1">
      <c r="A690" s="148"/>
      <c r="B690" s="148"/>
      <c r="C690" s="148"/>
      <c r="D690" s="148"/>
      <c r="E690" s="148"/>
      <c r="F690" s="148"/>
      <c r="G690" s="148"/>
      <c r="H690" s="148"/>
      <c r="I690" s="148"/>
      <c r="J690" s="148"/>
      <c r="K690" s="148"/>
      <c r="L690" s="148"/>
      <c r="M690" s="148"/>
      <c r="N690" s="148"/>
      <c r="O690" s="148"/>
      <c r="P690" s="148"/>
    </row>
    <row r="691" spans="1:16" ht="15.75" customHeight="1">
      <c r="A691" s="148"/>
      <c r="B691" s="148"/>
      <c r="C691" s="148"/>
      <c r="D691" s="148"/>
      <c r="E691" s="148"/>
      <c r="F691" s="148"/>
      <c r="G691" s="148"/>
      <c r="H691" s="148"/>
      <c r="I691" s="148"/>
      <c r="J691" s="148"/>
      <c r="K691" s="148"/>
      <c r="L691" s="148"/>
      <c r="M691" s="148"/>
      <c r="N691" s="148"/>
      <c r="O691" s="148"/>
      <c r="P691" s="148"/>
    </row>
    <row r="692" spans="1:16" ht="15.75" customHeight="1">
      <c r="A692" s="148"/>
      <c r="B692" s="148"/>
      <c r="C692" s="148"/>
      <c r="D692" s="148"/>
      <c r="E692" s="148"/>
      <c r="F692" s="148"/>
      <c r="G692" s="148"/>
      <c r="H692" s="148"/>
      <c r="I692" s="148"/>
      <c r="J692" s="148"/>
      <c r="K692" s="148"/>
      <c r="L692" s="148"/>
      <c r="M692" s="148"/>
      <c r="N692" s="148"/>
      <c r="O692" s="148"/>
      <c r="P692" s="148"/>
    </row>
    <row r="693" spans="1:16" ht="15.75" customHeight="1">
      <c r="A693" s="148"/>
      <c r="B693" s="148"/>
      <c r="C693" s="148"/>
      <c r="D693" s="148"/>
      <c r="E693" s="148"/>
      <c r="F693" s="148"/>
      <c r="G693" s="148"/>
      <c r="H693" s="148"/>
      <c r="I693" s="148"/>
      <c r="J693" s="148"/>
      <c r="K693" s="148"/>
      <c r="L693" s="148"/>
      <c r="M693" s="148"/>
      <c r="N693" s="148"/>
      <c r="O693" s="148"/>
      <c r="P693" s="148"/>
    </row>
    <row r="694" spans="1:16" ht="15.75" customHeight="1">
      <c r="A694" s="148"/>
      <c r="B694" s="148"/>
      <c r="C694" s="148"/>
      <c r="D694" s="148"/>
      <c r="E694" s="148"/>
      <c r="F694" s="148"/>
      <c r="G694" s="148"/>
      <c r="H694" s="148"/>
      <c r="I694" s="148"/>
      <c r="J694" s="148"/>
      <c r="K694" s="148"/>
      <c r="L694" s="148"/>
      <c r="M694" s="148"/>
      <c r="N694" s="148"/>
      <c r="O694" s="148"/>
      <c r="P694" s="148"/>
    </row>
    <row r="695" spans="1:16" ht="15.75" customHeight="1">
      <c r="A695" s="148"/>
      <c r="B695" s="148"/>
      <c r="C695" s="148"/>
      <c r="D695" s="148"/>
      <c r="E695" s="148"/>
      <c r="F695" s="148"/>
      <c r="G695" s="148"/>
      <c r="H695" s="148"/>
      <c r="I695" s="148"/>
      <c r="J695" s="148"/>
      <c r="K695" s="148"/>
      <c r="L695" s="148"/>
      <c r="M695" s="148"/>
      <c r="N695" s="148"/>
      <c r="O695" s="148"/>
      <c r="P695" s="148"/>
    </row>
    <row r="696" spans="1:16" ht="23.25" customHeight="1">
      <c r="A696" s="148"/>
      <c r="B696" s="148"/>
      <c r="C696" s="148"/>
      <c r="D696" s="148"/>
      <c r="E696" s="148"/>
      <c r="F696" s="148"/>
      <c r="G696" s="148"/>
      <c r="H696" s="148"/>
      <c r="I696" s="148"/>
      <c r="J696" s="148"/>
      <c r="K696" s="148"/>
      <c r="L696" s="148"/>
      <c r="M696" s="148"/>
      <c r="N696" s="148"/>
      <c r="O696" s="148"/>
      <c r="P696" s="148"/>
    </row>
    <row r="697" spans="1:16" ht="23.25" customHeight="1">
      <c r="A697" s="148"/>
      <c r="B697" s="148"/>
      <c r="C697" s="148"/>
      <c r="D697" s="148"/>
      <c r="E697" s="148"/>
      <c r="F697" s="148"/>
      <c r="G697" s="148"/>
      <c r="H697" s="148"/>
      <c r="I697" s="148"/>
      <c r="J697" s="148"/>
      <c r="K697" s="148"/>
      <c r="L697" s="148"/>
      <c r="M697" s="148"/>
      <c r="N697" s="148"/>
      <c r="O697" s="148"/>
      <c r="P697" s="148"/>
    </row>
    <row r="698" spans="1:16" ht="15.75" customHeight="1">
      <c r="A698" s="148"/>
      <c r="B698" s="148"/>
      <c r="C698" s="148"/>
      <c r="D698" s="148"/>
      <c r="E698" s="148"/>
      <c r="F698" s="148"/>
      <c r="G698" s="148"/>
      <c r="H698" s="148"/>
      <c r="I698" s="148"/>
      <c r="J698" s="148"/>
      <c r="K698" s="148"/>
      <c r="L698" s="148"/>
      <c r="M698" s="148"/>
      <c r="N698" s="148"/>
      <c r="O698" s="148"/>
      <c r="P698" s="148"/>
    </row>
    <row r="699" spans="1:16" ht="15.75" customHeight="1">
      <c r="A699" s="148"/>
      <c r="B699" s="148"/>
      <c r="C699" s="148"/>
      <c r="D699" s="148"/>
      <c r="E699" s="148"/>
      <c r="F699" s="148"/>
      <c r="G699" s="148"/>
      <c r="H699" s="148"/>
      <c r="I699" s="148"/>
      <c r="J699" s="148"/>
      <c r="K699" s="148"/>
      <c r="L699" s="148"/>
      <c r="M699" s="148"/>
      <c r="N699" s="148"/>
      <c r="O699" s="148"/>
      <c r="P699" s="148"/>
    </row>
    <row r="700" spans="1:16" ht="15.75" customHeight="1">
      <c r="A700" s="148"/>
      <c r="B700" s="148"/>
      <c r="C700" s="148"/>
      <c r="D700" s="148"/>
      <c r="E700" s="148"/>
      <c r="F700" s="148"/>
      <c r="G700" s="148"/>
      <c r="H700" s="148"/>
      <c r="I700" s="148"/>
      <c r="J700" s="148"/>
      <c r="K700" s="148"/>
      <c r="L700" s="148"/>
      <c r="M700" s="148"/>
      <c r="N700" s="148"/>
      <c r="O700" s="148"/>
      <c r="P700" s="148"/>
    </row>
    <row r="701" spans="1:16" ht="15.75" customHeight="1">
      <c r="A701" s="148"/>
      <c r="B701" s="148"/>
      <c r="C701" s="148"/>
      <c r="D701" s="148"/>
      <c r="E701" s="148"/>
      <c r="F701" s="148"/>
      <c r="G701" s="148"/>
      <c r="H701" s="148"/>
      <c r="I701" s="148"/>
      <c r="J701" s="148"/>
      <c r="K701" s="148"/>
      <c r="L701" s="148"/>
      <c r="M701" s="148"/>
      <c r="N701" s="148"/>
      <c r="O701" s="148"/>
      <c r="P701" s="148"/>
    </row>
    <row r="702" spans="1:16" ht="15.75" customHeight="1">
      <c r="A702" s="148"/>
      <c r="B702" s="148"/>
      <c r="C702" s="148"/>
      <c r="D702" s="148"/>
      <c r="E702" s="148"/>
      <c r="F702" s="148"/>
      <c r="G702" s="148"/>
      <c r="H702" s="148"/>
      <c r="I702" s="148"/>
      <c r="J702" s="148"/>
      <c r="K702" s="148"/>
      <c r="L702" s="148"/>
      <c r="M702" s="148"/>
      <c r="N702" s="148"/>
      <c r="O702" s="148"/>
      <c r="P702" s="148"/>
    </row>
    <row r="703" spans="1:16" ht="15.75" customHeight="1">
      <c r="A703" s="148"/>
      <c r="B703" s="148"/>
      <c r="C703" s="148"/>
      <c r="D703" s="148"/>
      <c r="E703" s="148"/>
      <c r="F703" s="148"/>
      <c r="G703" s="148"/>
      <c r="H703" s="148"/>
      <c r="I703" s="148"/>
      <c r="J703" s="148"/>
      <c r="K703" s="148"/>
      <c r="L703" s="148"/>
      <c r="M703" s="148"/>
      <c r="N703" s="148"/>
      <c r="O703" s="148"/>
      <c r="P703" s="148"/>
    </row>
    <row r="704" spans="1:16" ht="15.75" customHeight="1">
      <c r="A704" s="148"/>
      <c r="B704" s="148"/>
      <c r="C704" s="148"/>
      <c r="D704" s="148"/>
      <c r="E704" s="148"/>
      <c r="F704" s="148"/>
      <c r="G704" s="148"/>
      <c r="H704" s="148"/>
      <c r="I704" s="148"/>
      <c r="J704" s="148"/>
      <c r="K704" s="148"/>
      <c r="L704" s="148"/>
      <c r="M704" s="148"/>
      <c r="N704" s="148"/>
      <c r="O704" s="148"/>
      <c r="P704" s="148"/>
    </row>
    <row r="705" spans="1:16" ht="15.75" customHeight="1">
      <c r="A705" s="148"/>
      <c r="B705" s="148"/>
      <c r="C705" s="148"/>
      <c r="D705" s="148"/>
      <c r="E705" s="148"/>
      <c r="F705" s="148"/>
      <c r="G705" s="148"/>
      <c r="H705" s="148"/>
      <c r="I705" s="148"/>
      <c r="J705" s="148"/>
      <c r="K705" s="148"/>
      <c r="L705" s="148"/>
      <c r="M705" s="148"/>
      <c r="N705" s="148"/>
      <c r="O705" s="148"/>
      <c r="P705" s="148"/>
    </row>
    <row r="706" spans="1:16" ht="15.75" customHeight="1">
      <c r="A706" s="148"/>
      <c r="B706" s="148"/>
      <c r="C706" s="148"/>
      <c r="D706" s="148"/>
      <c r="E706" s="148"/>
      <c r="F706" s="148"/>
      <c r="G706" s="148"/>
      <c r="H706" s="148"/>
      <c r="I706" s="148"/>
      <c r="J706" s="148"/>
      <c r="K706" s="148"/>
      <c r="L706" s="148"/>
      <c r="M706" s="148"/>
      <c r="N706" s="148"/>
      <c r="O706" s="148"/>
      <c r="P706" s="148"/>
    </row>
    <row r="707" spans="1:16" ht="15.75" customHeight="1">
      <c r="A707" s="148"/>
      <c r="B707" s="148"/>
      <c r="C707" s="148"/>
      <c r="D707" s="148"/>
      <c r="E707" s="148"/>
      <c r="F707" s="148"/>
      <c r="G707" s="148"/>
      <c r="H707" s="148"/>
      <c r="I707" s="148"/>
      <c r="J707" s="148"/>
      <c r="K707" s="148"/>
      <c r="L707" s="148"/>
      <c r="M707" s="148"/>
      <c r="N707" s="148"/>
      <c r="O707" s="148"/>
      <c r="P707" s="148"/>
    </row>
    <row r="708" spans="1:16" ht="15.75" customHeight="1">
      <c r="A708" s="148"/>
      <c r="B708" s="148"/>
      <c r="C708" s="148"/>
      <c r="D708" s="148"/>
      <c r="E708" s="148"/>
      <c r="F708" s="148"/>
      <c r="G708" s="148"/>
      <c r="H708" s="148"/>
      <c r="I708" s="148"/>
      <c r="J708" s="148"/>
      <c r="K708" s="148"/>
      <c r="L708" s="148"/>
      <c r="M708" s="148"/>
      <c r="N708" s="148"/>
      <c r="O708" s="148"/>
      <c r="P708" s="148"/>
    </row>
    <row r="709" spans="1:16" ht="15.75" customHeight="1">
      <c r="A709" s="148"/>
      <c r="B709" s="148"/>
      <c r="C709" s="148"/>
      <c r="D709" s="148"/>
      <c r="E709" s="148"/>
      <c r="F709" s="148"/>
      <c r="G709" s="148"/>
      <c r="H709" s="148"/>
      <c r="I709" s="148"/>
      <c r="J709" s="148"/>
      <c r="K709" s="148"/>
      <c r="L709" s="148"/>
      <c r="M709" s="148"/>
      <c r="N709" s="148"/>
      <c r="O709" s="148"/>
      <c r="P709" s="148"/>
    </row>
    <row r="710" spans="1:16" ht="15.75" customHeight="1">
      <c r="A710" s="148"/>
      <c r="B710" s="148"/>
      <c r="C710" s="148"/>
      <c r="D710" s="148"/>
      <c r="E710" s="148"/>
      <c r="F710" s="148"/>
      <c r="G710" s="148"/>
      <c r="H710" s="148"/>
      <c r="I710" s="148"/>
      <c r="J710" s="148"/>
      <c r="K710" s="148"/>
      <c r="L710" s="148"/>
      <c r="M710" s="148"/>
      <c r="N710" s="148"/>
      <c r="O710" s="148"/>
      <c r="P710" s="148"/>
    </row>
    <row r="711" spans="1:16" ht="15.75" customHeight="1">
      <c r="A711" s="148"/>
      <c r="B711" s="148"/>
      <c r="C711" s="148"/>
      <c r="D711" s="148"/>
      <c r="E711" s="148"/>
      <c r="F711" s="148"/>
      <c r="G711" s="148"/>
      <c r="H711" s="148"/>
      <c r="I711" s="148"/>
      <c r="J711" s="148"/>
      <c r="K711" s="148"/>
      <c r="L711" s="148"/>
      <c r="M711" s="148"/>
      <c r="N711" s="148"/>
      <c r="O711" s="148"/>
      <c r="P711" s="148"/>
    </row>
    <row r="712" spans="1:16" ht="15.75" customHeight="1">
      <c r="A712" s="148"/>
      <c r="B712" s="148"/>
      <c r="C712" s="148"/>
      <c r="D712" s="148"/>
      <c r="E712" s="148"/>
      <c r="F712" s="148"/>
      <c r="G712" s="148"/>
      <c r="H712" s="148"/>
      <c r="I712" s="148"/>
      <c r="J712" s="148"/>
      <c r="K712" s="148"/>
      <c r="L712" s="148"/>
      <c r="M712" s="148"/>
      <c r="N712" s="148"/>
      <c r="O712" s="148"/>
      <c r="P712" s="148"/>
    </row>
    <row r="713" spans="1:16" ht="15.75" customHeight="1">
      <c r="A713" s="148"/>
      <c r="B713" s="148"/>
      <c r="C713" s="148"/>
      <c r="D713" s="148"/>
      <c r="E713" s="148"/>
      <c r="F713" s="148"/>
      <c r="G713" s="148"/>
      <c r="H713" s="148"/>
      <c r="I713" s="148"/>
      <c r="J713" s="148"/>
      <c r="K713" s="148"/>
      <c r="L713" s="148"/>
      <c r="M713" s="148"/>
      <c r="N713" s="148"/>
      <c r="O713" s="148"/>
      <c r="P713" s="148"/>
    </row>
    <row r="714" spans="1:16" ht="15.75" customHeight="1">
      <c r="A714" s="148"/>
      <c r="B714" s="148"/>
      <c r="C714" s="148"/>
      <c r="D714" s="148"/>
      <c r="E714" s="148"/>
      <c r="F714" s="148"/>
      <c r="G714" s="148"/>
      <c r="H714" s="148"/>
      <c r="I714" s="148"/>
      <c r="J714" s="148"/>
      <c r="K714" s="148"/>
      <c r="L714" s="148"/>
      <c r="M714" s="148"/>
      <c r="N714" s="148"/>
      <c r="O714" s="148"/>
      <c r="P714" s="148"/>
    </row>
    <row r="715" spans="1:16" ht="23.25" customHeight="1">
      <c r="A715" s="148"/>
      <c r="B715" s="148"/>
      <c r="C715" s="148"/>
      <c r="D715" s="148"/>
      <c r="E715" s="148"/>
      <c r="F715" s="148"/>
      <c r="G715" s="148"/>
      <c r="H715" s="148"/>
      <c r="I715" s="148"/>
      <c r="J715" s="148"/>
      <c r="K715" s="148"/>
      <c r="L715" s="148"/>
      <c r="M715" s="148"/>
      <c r="N715" s="148"/>
      <c r="O715" s="148"/>
      <c r="P715" s="148"/>
    </row>
    <row r="716" spans="1:16">
      <c r="A716" s="148"/>
      <c r="B716" s="148"/>
      <c r="C716" s="148"/>
      <c r="D716" s="148"/>
      <c r="E716" s="148"/>
      <c r="F716" s="148"/>
      <c r="G716" s="148"/>
      <c r="H716" s="148"/>
      <c r="I716" s="148"/>
      <c r="J716" s="148"/>
      <c r="K716" s="148"/>
      <c r="L716" s="148"/>
      <c r="M716" s="148"/>
      <c r="N716" s="148"/>
      <c r="O716" s="148"/>
      <c r="P716" s="148"/>
    </row>
    <row r="717" spans="1:16">
      <c r="A717" s="148"/>
      <c r="B717" s="148"/>
      <c r="C717" s="148"/>
      <c r="D717" s="148"/>
      <c r="E717" s="148"/>
      <c r="F717" s="148"/>
      <c r="G717" s="148"/>
      <c r="H717" s="148"/>
      <c r="I717" s="148"/>
      <c r="J717" s="148"/>
      <c r="K717" s="148"/>
      <c r="L717" s="148"/>
      <c r="M717" s="148"/>
      <c r="N717" s="148"/>
      <c r="O717" s="148"/>
      <c r="P717" s="148"/>
    </row>
    <row r="718" spans="1:16" ht="23.25" customHeight="1">
      <c r="A718" s="148"/>
      <c r="B718" s="148"/>
      <c r="C718" s="148"/>
      <c r="D718" s="148"/>
      <c r="E718" s="148"/>
      <c r="F718" s="148"/>
      <c r="G718" s="148"/>
      <c r="H718" s="148"/>
      <c r="I718" s="148"/>
      <c r="J718" s="148"/>
      <c r="K718" s="148"/>
      <c r="L718" s="148"/>
      <c r="M718" s="148"/>
      <c r="N718" s="148"/>
      <c r="O718" s="148"/>
      <c r="P718" s="148"/>
    </row>
    <row r="719" spans="1:16" ht="15.75" customHeight="1">
      <c r="A719" s="148"/>
      <c r="B719" s="148"/>
      <c r="C719" s="148"/>
      <c r="D719" s="148"/>
      <c r="E719" s="148"/>
      <c r="F719" s="148"/>
      <c r="G719" s="148"/>
      <c r="H719" s="148"/>
      <c r="I719" s="148"/>
      <c r="J719" s="148"/>
      <c r="K719" s="148"/>
      <c r="L719" s="148"/>
      <c r="M719" s="148"/>
      <c r="N719" s="148"/>
      <c r="O719" s="148"/>
      <c r="P719" s="148"/>
    </row>
    <row r="720" spans="1:16" ht="15.75" customHeight="1">
      <c r="A720" s="148"/>
      <c r="B720" s="148"/>
      <c r="C720" s="148"/>
      <c r="D720" s="148"/>
      <c r="E720" s="148"/>
      <c r="F720" s="148"/>
      <c r="G720" s="148"/>
      <c r="H720" s="148"/>
      <c r="I720" s="148"/>
      <c r="J720" s="148"/>
      <c r="K720" s="148"/>
      <c r="L720" s="148"/>
      <c r="M720" s="148"/>
      <c r="N720" s="148"/>
      <c r="O720" s="148"/>
      <c r="P720" s="148"/>
    </row>
    <row r="721" spans="1:16" ht="15.75" customHeight="1">
      <c r="A721" s="148"/>
      <c r="B721" s="148"/>
      <c r="C721" s="148"/>
      <c r="D721" s="148"/>
      <c r="E721" s="148"/>
      <c r="F721" s="148"/>
      <c r="G721" s="148"/>
      <c r="H721" s="148"/>
      <c r="I721" s="148"/>
      <c r="J721" s="148"/>
      <c r="K721" s="148"/>
      <c r="L721" s="148"/>
      <c r="M721" s="148"/>
      <c r="N721" s="148"/>
      <c r="O721" s="148"/>
      <c r="P721" s="148"/>
    </row>
    <row r="722" spans="1:16" ht="15.75" customHeight="1">
      <c r="A722" s="148"/>
      <c r="B722" s="148"/>
      <c r="C722" s="148"/>
      <c r="D722" s="148"/>
      <c r="E722" s="148"/>
      <c r="F722" s="148"/>
      <c r="G722" s="148"/>
      <c r="H722" s="148"/>
      <c r="I722" s="148"/>
      <c r="J722" s="148"/>
      <c r="K722" s="148"/>
      <c r="L722" s="148"/>
      <c r="M722" s="148"/>
      <c r="N722" s="148"/>
      <c r="O722" s="148"/>
      <c r="P722" s="148"/>
    </row>
    <row r="723" spans="1:16" ht="15.75" customHeight="1">
      <c r="A723" s="148"/>
      <c r="B723" s="148"/>
      <c r="C723" s="148"/>
      <c r="D723" s="148"/>
      <c r="E723" s="148"/>
      <c r="F723" s="148"/>
      <c r="G723" s="148"/>
      <c r="H723" s="148"/>
      <c r="I723" s="148"/>
      <c r="J723" s="148"/>
      <c r="K723" s="148"/>
      <c r="L723" s="148"/>
      <c r="M723" s="148"/>
      <c r="N723" s="148"/>
      <c r="O723" s="148"/>
      <c r="P723" s="148"/>
    </row>
    <row r="724" spans="1:16" ht="15.75" customHeight="1">
      <c r="A724" s="148"/>
      <c r="B724" s="148"/>
      <c r="C724" s="148"/>
      <c r="D724" s="148"/>
      <c r="E724" s="148"/>
      <c r="F724" s="148"/>
      <c r="G724" s="148"/>
      <c r="H724" s="148"/>
      <c r="I724" s="148"/>
      <c r="J724" s="148"/>
      <c r="K724" s="148"/>
      <c r="L724" s="148"/>
      <c r="M724" s="148"/>
      <c r="N724" s="148"/>
      <c r="O724" s="148"/>
      <c r="P724" s="148"/>
    </row>
    <row r="725" spans="1:16" ht="15.75" customHeight="1">
      <c r="A725" s="148"/>
      <c r="B725" s="148"/>
      <c r="C725" s="148"/>
      <c r="D725" s="148"/>
      <c r="E725" s="148"/>
      <c r="F725" s="148"/>
      <c r="G725" s="148"/>
      <c r="H725" s="148"/>
      <c r="I725" s="148"/>
      <c r="J725" s="148"/>
      <c r="K725" s="148"/>
      <c r="L725" s="148"/>
      <c r="M725" s="148"/>
      <c r="N725" s="148"/>
      <c r="O725" s="148"/>
      <c r="P725" s="148"/>
    </row>
    <row r="726" spans="1:16" ht="15.75" customHeight="1">
      <c r="A726" s="148"/>
      <c r="B726" s="148"/>
      <c r="C726" s="148"/>
      <c r="D726" s="148"/>
      <c r="E726" s="148"/>
      <c r="F726" s="148"/>
      <c r="G726" s="148"/>
      <c r="H726" s="148"/>
      <c r="I726" s="148"/>
      <c r="J726" s="148"/>
      <c r="K726" s="148"/>
      <c r="L726" s="148"/>
      <c r="M726" s="148"/>
      <c r="N726" s="148"/>
      <c r="O726" s="148"/>
      <c r="P726" s="148"/>
    </row>
    <row r="727" spans="1:16" ht="15.75" customHeight="1">
      <c r="A727" s="148"/>
      <c r="B727" s="148"/>
      <c r="C727" s="148"/>
      <c r="D727" s="148"/>
      <c r="E727" s="148"/>
      <c r="F727" s="148"/>
      <c r="G727" s="148"/>
      <c r="H727" s="148"/>
      <c r="I727" s="148"/>
      <c r="J727" s="148"/>
      <c r="K727" s="148"/>
      <c r="L727" s="148"/>
      <c r="M727" s="148"/>
      <c r="N727" s="148"/>
      <c r="O727" s="148"/>
      <c r="P727" s="148"/>
    </row>
    <row r="728" spans="1:16" ht="15.75" customHeight="1">
      <c r="A728" s="148"/>
      <c r="B728" s="148"/>
      <c r="C728" s="148"/>
      <c r="D728" s="148"/>
      <c r="E728" s="148"/>
      <c r="F728" s="148"/>
      <c r="G728" s="148"/>
      <c r="H728" s="148"/>
      <c r="I728" s="148"/>
      <c r="J728" s="148"/>
      <c r="K728" s="148"/>
      <c r="L728" s="148"/>
      <c r="M728" s="148"/>
      <c r="N728" s="148"/>
      <c r="O728" s="148"/>
      <c r="P728" s="148"/>
    </row>
    <row r="729" spans="1:16" ht="15.75" customHeight="1">
      <c r="A729" s="148"/>
      <c r="B729" s="148"/>
      <c r="C729" s="148"/>
      <c r="D729" s="148"/>
      <c r="E729" s="148"/>
      <c r="F729" s="148"/>
      <c r="G729" s="148"/>
      <c r="H729" s="148"/>
      <c r="I729" s="148"/>
      <c r="J729" s="148"/>
      <c r="K729" s="148"/>
      <c r="L729" s="148"/>
      <c r="M729" s="148"/>
      <c r="N729" s="148"/>
      <c r="O729" s="148"/>
      <c r="P729" s="148"/>
    </row>
    <row r="730" spans="1:16" ht="15.75" customHeight="1">
      <c r="A730" s="148"/>
      <c r="B730" s="148"/>
      <c r="C730" s="148"/>
      <c r="D730" s="148"/>
      <c r="E730" s="148"/>
      <c r="F730" s="148"/>
      <c r="G730" s="148"/>
      <c r="H730" s="148"/>
      <c r="I730" s="148"/>
      <c r="J730" s="148"/>
      <c r="K730" s="148"/>
      <c r="L730" s="148"/>
      <c r="M730" s="148"/>
      <c r="N730" s="148"/>
      <c r="O730" s="148"/>
      <c r="P730" s="148"/>
    </row>
    <row r="731" spans="1:16" ht="15.75" customHeight="1">
      <c r="A731" s="148"/>
      <c r="B731" s="148"/>
      <c r="C731" s="148"/>
      <c r="D731" s="148"/>
      <c r="E731" s="148"/>
      <c r="F731" s="148"/>
      <c r="G731" s="148"/>
      <c r="H731" s="148"/>
      <c r="I731" s="148"/>
      <c r="J731" s="148"/>
      <c r="K731" s="148"/>
      <c r="L731" s="148"/>
      <c r="M731" s="148"/>
      <c r="N731" s="148"/>
      <c r="O731" s="148"/>
      <c r="P731" s="148"/>
    </row>
    <row r="732" spans="1:16" ht="15.75" customHeight="1">
      <c r="A732" s="148"/>
      <c r="B732" s="148"/>
      <c r="C732" s="148"/>
      <c r="D732" s="148"/>
      <c r="E732" s="148"/>
      <c r="F732" s="148"/>
      <c r="G732" s="148"/>
      <c r="H732" s="148"/>
      <c r="I732" s="148"/>
      <c r="J732" s="148"/>
      <c r="K732" s="148"/>
      <c r="L732" s="148"/>
      <c r="M732" s="148"/>
      <c r="N732" s="148"/>
      <c r="O732" s="148"/>
      <c r="P732" s="148"/>
    </row>
    <row r="733" spans="1:16" ht="15.75" customHeight="1">
      <c r="A733" s="148"/>
      <c r="B733" s="148"/>
      <c r="C733" s="148"/>
      <c r="D733" s="148"/>
      <c r="E733" s="148"/>
      <c r="F733" s="148"/>
      <c r="G733" s="148"/>
      <c r="H733" s="148"/>
      <c r="I733" s="148"/>
      <c r="J733" s="148"/>
      <c r="K733" s="148"/>
      <c r="L733" s="148"/>
      <c r="M733" s="148"/>
      <c r="N733" s="148"/>
      <c r="O733" s="148"/>
      <c r="P733" s="148"/>
    </row>
    <row r="734" spans="1:16" ht="15.75" customHeight="1">
      <c r="A734" s="148"/>
      <c r="B734" s="148"/>
      <c r="C734" s="148"/>
      <c r="D734" s="148"/>
      <c r="E734" s="148"/>
      <c r="F734" s="148"/>
      <c r="G734" s="148"/>
      <c r="H734" s="148"/>
      <c r="I734" s="148"/>
      <c r="J734" s="148"/>
      <c r="K734" s="148"/>
      <c r="L734" s="148"/>
      <c r="M734" s="148"/>
      <c r="N734" s="148"/>
      <c r="O734" s="148"/>
      <c r="P734" s="148"/>
    </row>
    <row r="735" spans="1:16" ht="15.75" customHeight="1">
      <c r="A735" s="148"/>
      <c r="B735" s="148"/>
      <c r="C735" s="148"/>
      <c r="D735" s="148"/>
      <c r="E735" s="148"/>
      <c r="F735" s="148"/>
      <c r="G735" s="148"/>
      <c r="H735" s="148"/>
      <c r="I735" s="148"/>
      <c r="J735" s="148"/>
      <c r="K735" s="148"/>
      <c r="L735" s="148"/>
      <c r="M735" s="148"/>
      <c r="N735" s="148"/>
      <c r="O735" s="148"/>
      <c r="P735" s="148"/>
    </row>
    <row r="736" spans="1:16" ht="15.75" customHeight="1">
      <c r="A736" s="148"/>
      <c r="B736" s="148"/>
      <c r="C736" s="148"/>
      <c r="D736" s="148"/>
      <c r="E736" s="148"/>
      <c r="F736" s="148"/>
      <c r="G736" s="148"/>
      <c r="H736" s="148"/>
      <c r="I736" s="148"/>
      <c r="J736" s="148"/>
      <c r="K736" s="148"/>
      <c r="L736" s="148"/>
      <c r="M736" s="148"/>
      <c r="N736" s="148"/>
      <c r="O736" s="148"/>
      <c r="P736" s="148"/>
    </row>
    <row r="737" spans="1:16" ht="23.25" customHeight="1">
      <c r="A737" s="148"/>
      <c r="B737" s="148"/>
      <c r="C737" s="148"/>
      <c r="D737" s="148"/>
      <c r="E737" s="148"/>
      <c r="F737" s="148"/>
      <c r="G737" s="148"/>
      <c r="H737" s="148"/>
      <c r="I737" s="148"/>
      <c r="J737" s="148"/>
      <c r="K737" s="148"/>
      <c r="L737" s="148"/>
      <c r="M737" s="148"/>
      <c r="N737" s="148"/>
      <c r="O737" s="148"/>
      <c r="P737" s="148"/>
    </row>
    <row r="738" spans="1:16" ht="23.25" customHeight="1">
      <c r="A738" s="148"/>
      <c r="B738" s="148"/>
      <c r="C738" s="148"/>
      <c r="D738" s="148"/>
      <c r="E738" s="148"/>
      <c r="F738" s="148"/>
      <c r="G738" s="148"/>
      <c r="H738" s="148"/>
      <c r="I738" s="148"/>
      <c r="J738" s="148"/>
      <c r="K738" s="148"/>
      <c r="L738" s="148"/>
      <c r="M738" s="148"/>
      <c r="N738" s="148"/>
      <c r="O738" s="148"/>
      <c r="P738" s="148"/>
    </row>
    <row r="739" spans="1:16" ht="15.75" customHeight="1">
      <c r="A739" s="148"/>
      <c r="B739" s="148"/>
      <c r="C739" s="148"/>
      <c r="D739" s="148"/>
      <c r="E739" s="148"/>
      <c r="F739" s="148"/>
      <c r="G739" s="148"/>
      <c r="H739" s="148"/>
      <c r="I739" s="148"/>
      <c r="J739" s="148"/>
      <c r="K739" s="148"/>
      <c r="L739" s="148"/>
      <c r="M739" s="148"/>
      <c r="N739" s="148"/>
      <c r="O739" s="148"/>
      <c r="P739" s="148"/>
    </row>
    <row r="740" spans="1:16" ht="15.75" customHeight="1">
      <c r="A740" s="148"/>
      <c r="B740" s="148"/>
      <c r="C740" s="148"/>
      <c r="D740" s="148"/>
      <c r="E740" s="148"/>
      <c r="F740" s="148"/>
      <c r="G740" s="148"/>
      <c r="H740" s="148"/>
      <c r="I740" s="148"/>
      <c r="J740" s="148"/>
      <c r="K740" s="148"/>
      <c r="L740" s="148"/>
      <c r="M740" s="148"/>
      <c r="N740" s="148"/>
      <c r="O740" s="148"/>
      <c r="P740" s="148"/>
    </row>
    <row r="741" spans="1:16" ht="15.75" customHeight="1">
      <c r="A741" s="148"/>
      <c r="B741" s="148"/>
      <c r="C741" s="148"/>
      <c r="D741" s="148"/>
      <c r="E741" s="148"/>
      <c r="F741" s="148"/>
      <c r="G741" s="148"/>
      <c r="H741" s="148"/>
      <c r="I741" s="148"/>
      <c r="J741" s="148"/>
      <c r="K741" s="148"/>
      <c r="L741" s="148"/>
      <c r="M741" s="148"/>
      <c r="N741" s="148"/>
      <c r="O741" s="148"/>
      <c r="P741" s="148"/>
    </row>
    <row r="742" spans="1:16" ht="15.75" customHeight="1">
      <c r="A742" s="148"/>
      <c r="B742" s="148"/>
      <c r="C742" s="148"/>
      <c r="D742" s="148"/>
      <c r="E742" s="148"/>
      <c r="F742" s="148"/>
      <c r="G742" s="148"/>
      <c r="H742" s="148"/>
      <c r="I742" s="148"/>
      <c r="J742" s="148"/>
      <c r="K742" s="148"/>
      <c r="L742" s="148"/>
      <c r="M742" s="148"/>
      <c r="N742" s="148"/>
      <c r="O742" s="148"/>
      <c r="P742" s="148"/>
    </row>
    <row r="743" spans="1:16" ht="15.75" customHeight="1">
      <c r="A743" s="148"/>
      <c r="B743" s="148"/>
      <c r="C743" s="148"/>
      <c r="D743" s="148"/>
      <c r="E743" s="148"/>
      <c r="F743" s="148"/>
      <c r="G743" s="148"/>
      <c r="H743" s="148"/>
      <c r="I743" s="148"/>
      <c r="J743" s="148"/>
      <c r="K743" s="148"/>
      <c r="L743" s="148"/>
      <c r="M743" s="148"/>
      <c r="N743" s="148"/>
      <c r="O743" s="148"/>
      <c r="P743" s="148"/>
    </row>
    <row r="744" spans="1:16" ht="15.75" customHeight="1">
      <c r="A744" s="148"/>
      <c r="B744" s="148"/>
      <c r="C744" s="148"/>
      <c r="D744" s="148"/>
      <c r="E744" s="148"/>
      <c r="F744" s="148"/>
      <c r="G744" s="148"/>
      <c r="H744" s="148"/>
      <c r="I744" s="148"/>
      <c r="J744" s="148"/>
      <c r="K744" s="148"/>
      <c r="L744" s="148"/>
      <c r="M744" s="148"/>
      <c r="N744" s="148"/>
      <c r="O744" s="148"/>
      <c r="P744" s="148"/>
    </row>
    <row r="745" spans="1:16" ht="15.75" customHeight="1">
      <c r="A745" s="148"/>
      <c r="B745" s="148"/>
      <c r="C745" s="148"/>
      <c r="D745" s="148"/>
      <c r="E745" s="148"/>
      <c r="F745" s="148"/>
      <c r="G745" s="148"/>
      <c r="H745" s="148"/>
      <c r="I745" s="148"/>
      <c r="J745" s="148"/>
      <c r="K745" s="148"/>
      <c r="L745" s="148"/>
      <c r="M745" s="148"/>
      <c r="N745" s="148"/>
      <c r="O745" s="148"/>
      <c r="P745" s="148"/>
    </row>
    <row r="746" spans="1:16" ht="15.75" customHeight="1">
      <c r="A746" s="148"/>
      <c r="B746" s="148"/>
      <c r="C746" s="148"/>
      <c r="D746" s="148"/>
      <c r="E746" s="148"/>
      <c r="F746" s="148"/>
      <c r="G746" s="148"/>
      <c r="H746" s="148"/>
      <c r="I746" s="148"/>
      <c r="J746" s="148"/>
      <c r="K746" s="148"/>
      <c r="L746" s="148"/>
      <c r="M746" s="148"/>
      <c r="N746" s="148"/>
      <c r="O746" s="148"/>
      <c r="P746" s="148"/>
    </row>
    <row r="747" spans="1:16" ht="15.75" customHeight="1">
      <c r="A747" s="148"/>
      <c r="B747" s="148"/>
      <c r="C747" s="148"/>
      <c r="D747" s="148"/>
      <c r="E747" s="148"/>
      <c r="F747" s="148"/>
      <c r="G747" s="148"/>
      <c r="H747" s="148"/>
      <c r="I747" s="148"/>
      <c r="J747" s="148"/>
      <c r="K747" s="148"/>
      <c r="L747" s="148"/>
      <c r="M747" s="148"/>
      <c r="N747" s="148"/>
      <c r="O747" s="148"/>
      <c r="P747" s="148"/>
    </row>
    <row r="748" spans="1:16" ht="15.75" customHeight="1">
      <c r="A748" s="148"/>
      <c r="B748" s="148"/>
      <c r="C748" s="148"/>
      <c r="D748" s="148"/>
      <c r="E748" s="148"/>
      <c r="F748" s="148"/>
      <c r="G748" s="148"/>
      <c r="H748" s="148"/>
      <c r="I748" s="148"/>
      <c r="J748" s="148"/>
      <c r="K748" s="148"/>
      <c r="L748" s="148"/>
      <c r="M748" s="148"/>
      <c r="N748" s="148"/>
      <c r="O748" s="148"/>
      <c r="P748" s="148"/>
    </row>
    <row r="749" spans="1:16" ht="15.75" customHeight="1">
      <c r="A749" s="148"/>
      <c r="B749" s="148"/>
      <c r="C749" s="148"/>
      <c r="D749" s="148"/>
      <c r="E749" s="148"/>
      <c r="F749" s="148"/>
      <c r="G749" s="148"/>
      <c r="H749" s="148"/>
      <c r="I749" s="148"/>
      <c r="J749" s="148"/>
      <c r="K749" s="148"/>
      <c r="L749" s="148"/>
      <c r="M749" s="148"/>
      <c r="N749" s="148"/>
      <c r="O749" s="148"/>
      <c r="P749" s="148"/>
    </row>
    <row r="750" spans="1:16" ht="15.75" customHeight="1">
      <c r="A750" s="148"/>
      <c r="B750" s="148"/>
      <c r="C750" s="148"/>
      <c r="D750" s="148"/>
      <c r="E750" s="148"/>
      <c r="F750" s="148"/>
      <c r="G750" s="148"/>
      <c r="H750" s="148"/>
      <c r="I750" s="148"/>
      <c r="J750" s="148"/>
      <c r="K750" s="148"/>
      <c r="L750" s="148"/>
      <c r="M750" s="148"/>
      <c r="N750" s="148"/>
      <c r="O750" s="148"/>
      <c r="P750" s="148"/>
    </row>
    <row r="751" spans="1:16" ht="15.75" customHeight="1">
      <c r="A751" s="148"/>
      <c r="B751" s="148"/>
      <c r="C751" s="148"/>
      <c r="D751" s="148"/>
      <c r="E751" s="148"/>
      <c r="F751" s="148"/>
      <c r="G751" s="148"/>
      <c r="H751" s="148"/>
      <c r="I751" s="148"/>
      <c r="J751" s="148"/>
      <c r="K751" s="148"/>
      <c r="L751" s="148"/>
      <c r="M751" s="148"/>
      <c r="N751" s="148"/>
      <c r="O751" s="148"/>
      <c r="P751" s="148"/>
    </row>
    <row r="752" spans="1:16" ht="15.75" customHeight="1">
      <c r="A752" s="148"/>
      <c r="B752" s="148"/>
      <c r="C752" s="148"/>
      <c r="D752" s="148"/>
      <c r="E752" s="148"/>
      <c r="F752" s="148"/>
      <c r="G752" s="148"/>
      <c r="H752" s="148"/>
      <c r="I752" s="148"/>
      <c r="J752" s="148"/>
      <c r="K752" s="148"/>
      <c r="L752" s="148"/>
      <c r="M752" s="148"/>
      <c r="N752" s="148"/>
      <c r="O752" s="148"/>
      <c r="P752" s="148"/>
    </row>
    <row r="753" spans="1:16" ht="15.75" customHeight="1">
      <c r="A753" s="148"/>
      <c r="B753" s="148"/>
      <c r="C753" s="148"/>
      <c r="D753" s="148"/>
      <c r="E753" s="148"/>
      <c r="F753" s="148"/>
      <c r="G753" s="148"/>
      <c r="H753" s="148"/>
      <c r="I753" s="148"/>
      <c r="J753" s="148"/>
      <c r="K753" s="148"/>
      <c r="L753" s="148"/>
      <c r="M753" s="148"/>
      <c r="N753" s="148"/>
      <c r="O753" s="148"/>
      <c r="P753" s="148"/>
    </row>
    <row r="754" spans="1:16" ht="15.75" customHeight="1">
      <c r="A754" s="148"/>
      <c r="B754" s="148"/>
      <c r="C754" s="148"/>
      <c r="D754" s="148"/>
      <c r="E754" s="148"/>
      <c r="F754" s="148"/>
      <c r="G754" s="148"/>
      <c r="H754" s="148"/>
      <c r="I754" s="148"/>
      <c r="J754" s="148"/>
      <c r="K754" s="148"/>
      <c r="L754" s="148"/>
      <c r="M754" s="148"/>
      <c r="N754" s="148"/>
      <c r="O754" s="148"/>
      <c r="P754" s="148"/>
    </row>
    <row r="755" spans="1:16" ht="15.75" customHeight="1">
      <c r="A755" s="148"/>
      <c r="B755" s="148"/>
      <c r="C755" s="148"/>
      <c r="D755" s="148"/>
      <c r="E755" s="148"/>
      <c r="F755" s="148"/>
      <c r="G755" s="148"/>
      <c r="H755" s="148"/>
      <c r="I755" s="148"/>
      <c r="J755" s="148"/>
      <c r="K755" s="148"/>
      <c r="L755" s="148"/>
      <c r="M755" s="148"/>
      <c r="N755" s="148"/>
      <c r="O755" s="148"/>
      <c r="P755" s="148"/>
    </row>
    <row r="756" spans="1:16" ht="23.25" customHeight="1">
      <c r="A756" s="148"/>
      <c r="B756" s="148"/>
      <c r="C756" s="148"/>
      <c r="D756" s="148"/>
      <c r="E756" s="148"/>
      <c r="F756" s="148"/>
      <c r="G756" s="148"/>
      <c r="H756" s="148"/>
      <c r="I756" s="148"/>
      <c r="J756" s="148"/>
      <c r="K756" s="148"/>
      <c r="L756" s="148"/>
      <c r="M756" s="148"/>
      <c r="N756" s="148"/>
      <c r="O756" s="148"/>
      <c r="P756" s="148"/>
    </row>
    <row r="757" spans="1:16" ht="23.25" customHeight="1">
      <c r="A757" s="148"/>
      <c r="B757" s="148"/>
      <c r="C757" s="148"/>
      <c r="D757" s="148"/>
      <c r="E757" s="148"/>
      <c r="F757" s="148"/>
      <c r="G757" s="148"/>
      <c r="H757" s="148"/>
      <c r="I757" s="148"/>
      <c r="J757" s="148"/>
      <c r="K757" s="148"/>
      <c r="L757" s="148"/>
      <c r="M757" s="148"/>
      <c r="N757" s="148"/>
      <c r="O757" s="148"/>
      <c r="P757" s="148"/>
    </row>
    <row r="758" spans="1:16" ht="15.75" customHeight="1">
      <c r="A758" s="148"/>
      <c r="B758" s="148"/>
      <c r="C758" s="148"/>
      <c r="D758" s="148"/>
      <c r="E758" s="148"/>
      <c r="F758" s="148"/>
      <c r="G758" s="148"/>
      <c r="H758" s="148"/>
      <c r="I758" s="148"/>
      <c r="J758" s="148"/>
      <c r="K758" s="148"/>
      <c r="L758" s="148"/>
      <c r="M758" s="148"/>
      <c r="N758" s="148"/>
      <c r="O758" s="148"/>
      <c r="P758" s="148"/>
    </row>
    <row r="759" spans="1:16" ht="15.75" customHeight="1">
      <c r="A759" s="148"/>
      <c r="B759" s="148"/>
      <c r="C759" s="148"/>
      <c r="D759" s="148"/>
      <c r="E759" s="148"/>
      <c r="F759" s="148"/>
      <c r="G759" s="148"/>
      <c r="H759" s="148"/>
      <c r="I759" s="148"/>
      <c r="J759" s="148"/>
      <c r="K759" s="148"/>
      <c r="L759" s="148"/>
      <c r="M759" s="148"/>
      <c r="N759" s="148"/>
      <c r="O759" s="148"/>
      <c r="P759" s="148"/>
    </row>
    <row r="760" spans="1:16" ht="15.75" customHeight="1">
      <c r="A760" s="148"/>
      <c r="B760" s="148"/>
      <c r="C760" s="148"/>
      <c r="D760" s="148"/>
      <c r="E760" s="148"/>
      <c r="F760" s="148"/>
      <c r="G760" s="148"/>
      <c r="H760" s="148"/>
      <c r="I760" s="148"/>
      <c r="J760" s="148"/>
      <c r="K760" s="148"/>
      <c r="L760" s="148"/>
      <c r="M760" s="148"/>
      <c r="N760" s="148"/>
      <c r="O760" s="148"/>
      <c r="P760" s="148"/>
    </row>
    <row r="761" spans="1:16" ht="15.75" customHeight="1">
      <c r="A761" s="148"/>
      <c r="B761" s="148"/>
      <c r="C761" s="148"/>
      <c r="D761" s="148"/>
      <c r="E761" s="148"/>
      <c r="F761" s="148"/>
      <c r="G761" s="148"/>
      <c r="H761" s="148"/>
      <c r="I761" s="148"/>
      <c r="J761" s="148"/>
      <c r="K761" s="148"/>
      <c r="L761" s="148"/>
      <c r="M761" s="148"/>
      <c r="N761" s="148"/>
      <c r="O761" s="148"/>
      <c r="P761" s="148"/>
    </row>
    <row r="762" spans="1:16" ht="15.75" customHeight="1">
      <c r="A762" s="148"/>
      <c r="B762" s="148"/>
      <c r="C762" s="148"/>
      <c r="D762" s="148"/>
      <c r="E762" s="148"/>
      <c r="F762" s="148"/>
      <c r="G762" s="148"/>
      <c r="H762" s="148"/>
      <c r="I762" s="148"/>
      <c r="J762" s="148"/>
      <c r="K762" s="148"/>
      <c r="L762" s="148"/>
      <c r="M762" s="148"/>
      <c r="N762" s="148"/>
      <c r="O762" s="148"/>
      <c r="P762" s="148"/>
    </row>
    <row r="763" spans="1:16" ht="15.75" customHeight="1">
      <c r="A763" s="148"/>
      <c r="B763" s="148"/>
      <c r="C763" s="148"/>
      <c r="D763" s="148"/>
      <c r="E763" s="148"/>
      <c r="F763" s="148"/>
      <c r="G763" s="148"/>
      <c r="H763" s="148"/>
      <c r="I763" s="148"/>
      <c r="J763" s="148"/>
      <c r="K763" s="148"/>
      <c r="L763" s="148"/>
      <c r="M763" s="148"/>
      <c r="N763" s="148"/>
      <c r="O763" s="148"/>
      <c r="P763" s="148"/>
    </row>
    <row r="764" spans="1:16" ht="15.75" customHeight="1">
      <c r="A764" s="148"/>
      <c r="B764" s="148"/>
      <c r="C764" s="148"/>
      <c r="D764" s="148"/>
      <c r="E764" s="148"/>
      <c r="F764" s="148"/>
      <c r="G764" s="148"/>
      <c r="H764" s="148"/>
      <c r="I764" s="148"/>
      <c r="J764" s="148"/>
      <c r="K764" s="148"/>
      <c r="L764" s="148"/>
      <c r="M764" s="148"/>
      <c r="N764" s="148"/>
      <c r="O764" s="148"/>
      <c r="P764" s="148"/>
    </row>
    <row r="765" spans="1:16" ht="15.75" customHeight="1">
      <c r="A765" s="148"/>
      <c r="B765" s="148"/>
      <c r="C765" s="148"/>
      <c r="D765" s="148"/>
      <c r="E765" s="148"/>
      <c r="F765" s="148"/>
      <c r="G765" s="148"/>
      <c r="H765" s="148"/>
      <c r="I765" s="148"/>
      <c r="J765" s="148"/>
      <c r="K765" s="148"/>
      <c r="L765" s="148"/>
      <c r="M765" s="148"/>
      <c r="N765" s="148"/>
      <c r="O765" s="148"/>
      <c r="P765" s="148"/>
    </row>
    <row r="766" spans="1:16" ht="15.75" customHeight="1">
      <c r="A766" s="148"/>
      <c r="B766" s="148"/>
      <c r="C766" s="148"/>
      <c r="D766" s="148"/>
      <c r="E766" s="148"/>
      <c r="F766" s="148"/>
      <c r="G766" s="148"/>
      <c r="H766" s="148"/>
      <c r="I766" s="148"/>
      <c r="J766" s="148"/>
      <c r="K766" s="148"/>
      <c r="L766" s="148"/>
      <c r="M766" s="148"/>
      <c r="N766" s="148"/>
      <c r="O766" s="148"/>
      <c r="P766" s="148"/>
    </row>
    <row r="767" spans="1:16" ht="15.75" customHeight="1">
      <c r="A767" s="148"/>
      <c r="B767" s="148"/>
      <c r="C767" s="148"/>
      <c r="D767" s="148"/>
      <c r="E767" s="148"/>
      <c r="F767" s="148"/>
      <c r="G767" s="148"/>
      <c r="H767" s="148"/>
      <c r="I767" s="148"/>
      <c r="J767" s="148"/>
      <c r="K767" s="148"/>
      <c r="L767" s="148"/>
      <c r="M767" s="148"/>
      <c r="N767" s="148"/>
      <c r="O767" s="148"/>
      <c r="P767" s="148"/>
    </row>
    <row r="768" spans="1:16" ht="15.75" customHeight="1">
      <c r="A768" s="148"/>
      <c r="B768" s="148"/>
      <c r="C768" s="148"/>
      <c r="D768" s="148"/>
      <c r="E768" s="148"/>
      <c r="F768" s="148"/>
      <c r="G768" s="148"/>
      <c r="H768" s="148"/>
      <c r="I768" s="148"/>
      <c r="J768" s="148"/>
      <c r="K768" s="148"/>
      <c r="L768" s="148"/>
      <c r="M768" s="148"/>
      <c r="N768" s="148"/>
      <c r="O768" s="148"/>
      <c r="P768" s="148"/>
    </row>
    <row r="769" spans="1:16" ht="15.75" customHeight="1">
      <c r="A769" s="148"/>
      <c r="B769" s="148"/>
      <c r="C769" s="148"/>
      <c r="D769" s="148"/>
      <c r="E769" s="148"/>
      <c r="F769" s="148"/>
      <c r="G769" s="148"/>
      <c r="H769" s="148"/>
      <c r="I769" s="148"/>
      <c r="J769" s="148"/>
      <c r="K769" s="148"/>
      <c r="L769" s="148"/>
      <c r="M769" s="148"/>
      <c r="N769" s="148"/>
      <c r="O769" s="148"/>
      <c r="P769" s="148"/>
    </row>
    <row r="770" spans="1:16" ht="15.75" customHeight="1">
      <c r="A770" s="148"/>
      <c r="B770" s="148"/>
      <c r="C770" s="148"/>
      <c r="D770" s="148"/>
      <c r="E770" s="148"/>
      <c r="F770" s="148"/>
      <c r="G770" s="148"/>
      <c r="H770" s="148"/>
      <c r="I770" s="148"/>
      <c r="J770" s="148"/>
      <c r="K770" s="148"/>
      <c r="L770" s="148"/>
      <c r="M770" s="148"/>
      <c r="N770" s="148"/>
      <c r="O770" s="148"/>
      <c r="P770" s="148"/>
    </row>
    <row r="771" spans="1:16" ht="15.75" customHeight="1">
      <c r="A771" s="148"/>
      <c r="B771" s="148"/>
      <c r="C771" s="148"/>
      <c r="D771" s="148"/>
      <c r="E771" s="148"/>
      <c r="F771" s="148"/>
      <c r="G771" s="148"/>
      <c r="H771" s="148"/>
      <c r="I771" s="148"/>
      <c r="J771" s="148"/>
      <c r="K771" s="148"/>
      <c r="L771" s="148"/>
      <c r="M771" s="148"/>
      <c r="N771" s="148"/>
      <c r="O771" s="148"/>
      <c r="P771" s="148"/>
    </row>
    <row r="772" spans="1:16" ht="15.75" customHeight="1">
      <c r="A772" s="148"/>
      <c r="B772" s="148"/>
      <c r="C772" s="148"/>
      <c r="D772" s="148"/>
      <c r="E772" s="148"/>
      <c r="F772" s="148"/>
      <c r="G772" s="148"/>
      <c r="H772" s="148"/>
      <c r="I772" s="148"/>
      <c r="J772" s="148"/>
      <c r="K772" s="148"/>
      <c r="L772" s="148"/>
      <c r="M772" s="148"/>
      <c r="N772" s="148"/>
      <c r="O772" s="148"/>
      <c r="P772" s="148"/>
    </row>
    <row r="773" spans="1:16" ht="15.75" customHeight="1">
      <c r="A773" s="148"/>
      <c r="B773" s="148"/>
      <c r="C773" s="148"/>
      <c r="D773" s="148"/>
      <c r="E773" s="148"/>
      <c r="F773" s="148"/>
      <c r="G773" s="148"/>
      <c r="H773" s="148"/>
      <c r="I773" s="148"/>
      <c r="J773" s="148"/>
      <c r="K773" s="148"/>
      <c r="L773" s="148"/>
      <c r="M773" s="148"/>
      <c r="N773" s="148"/>
      <c r="O773" s="148"/>
      <c r="P773" s="148"/>
    </row>
    <row r="774" spans="1:16" ht="23.25" customHeight="1">
      <c r="A774" s="148"/>
      <c r="B774" s="148"/>
      <c r="C774" s="148"/>
      <c r="D774" s="148"/>
      <c r="E774" s="148"/>
      <c r="F774" s="148"/>
      <c r="G774" s="148"/>
      <c r="H774" s="148"/>
      <c r="I774" s="148"/>
      <c r="J774" s="148"/>
      <c r="K774" s="148"/>
      <c r="L774" s="148"/>
      <c r="M774" s="148"/>
      <c r="N774" s="148"/>
      <c r="O774" s="148"/>
      <c r="P774" s="148"/>
    </row>
    <row r="775" spans="1:16">
      <c r="A775" s="148"/>
      <c r="B775" s="148"/>
      <c r="C775" s="148"/>
      <c r="D775" s="148"/>
      <c r="E775" s="148"/>
      <c r="F775" s="148"/>
      <c r="G775" s="148"/>
      <c r="H775" s="148"/>
      <c r="I775" s="148"/>
      <c r="J775" s="148"/>
      <c r="K775" s="148"/>
      <c r="L775" s="148"/>
      <c r="M775" s="148"/>
      <c r="N775" s="148"/>
      <c r="O775" s="148"/>
      <c r="P775" s="148"/>
    </row>
    <row r="776" spans="1:16">
      <c r="A776" s="148"/>
      <c r="B776" s="148"/>
      <c r="C776" s="148"/>
      <c r="D776" s="148"/>
      <c r="E776" s="148"/>
      <c r="F776" s="148"/>
      <c r="G776" s="148"/>
      <c r="H776" s="148"/>
      <c r="I776" s="148"/>
      <c r="J776" s="148"/>
      <c r="K776" s="148"/>
      <c r="L776" s="148"/>
      <c r="M776" s="148"/>
      <c r="N776" s="148"/>
      <c r="O776" s="148"/>
      <c r="P776" s="148"/>
    </row>
    <row r="777" spans="1:16" ht="23.25" customHeight="1">
      <c r="A777" s="148"/>
      <c r="B777" s="148"/>
      <c r="C777" s="148"/>
      <c r="D777" s="148"/>
      <c r="E777" s="148"/>
      <c r="F777" s="148"/>
      <c r="G777" s="148"/>
      <c r="H777" s="148"/>
      <c r="I777" s="148"/>
      <c r="J777" s="148"/>
      <c r="K777" s="148"/>
      <c r="L777" s="148"/>
      <c r="M777" s="148"/>
      <c r="N777" s="148"/>
      <c r="O777" s="148"/>
      <c r="P777" s="148"/>
    </row>
    <row r="778" spans="1:16" ht="15.75" customHeight="1">
      <c r="A778" s="148"/>
      <c r="B778" s="148"/>
      <c r="C778" s="148"/>
      <c r="D778" s="148"/>
      <c r="E778" s="148"/>
      <c r="F778" s="148"/>
      <c r="G778" s="148"/>
      <c r="H778" s="148"/>
      <c r="I778" s="148"/>
      <c r="J778" s="148"/>
      <c r="K778" s="148"/>
      <c r="L778" s="148"/>
      <c r="M778" s="148"/>
      <c r="N778" s="148"/>
      <c r="O778" s="148"/>
      <c r="P778" s="148"/>
    </row>
    <row r="779" spans="1:16" ht="15.75" customHeight="1">
      <c r="A779" s="148"/>
      <c r="B779" s="148"/>
      <c r="C779" s="148"/>
      <c r="D779" s="148"/>
      <c r="E779" s="148"/>
      <c r="F779" s="148"/>
      <c r="G779" s="148"/>
      <c r="H779" s="148"/>
      <c r="I779" s="148"/>
      <c r="J779" s="148"/>
      <c r="K779" s="148"/>
      <c r="L779" s="148"/>
      <c r="M779" s="148"/>
      <c r="N779" s="148"/>
      <c r="O779" s="148"/>
      <c r="P779" s="148"/>
    </row>
    <row r="780" spans="1:16" ht="15.75" customHeight="1">
      <c r="A780" s="148"/>
      <c r="B780" s="148"/>
      <c r="C780" s="148"/>
      <c r="D780" s="148"/>
      <c r="E780" s="148"/>
      <c r="F780" s="148"/>
      <c r="G780" s="148"/>
      <c r="H780" s="148"/>
      <c r="I780" s="148"/>
      <c r="J780" s="148"/>
      <c r="K780" s="148"/>
      <c r="L780" s="148"/>
      <c r="M780" s="148"/>
      <c r="N780" s="148"/>
      <c r="O780" s="148"/>
      <c r="P780" s="148"/>
    </row>
    <row r="781" spans="1:16" ht="15.75" customHeight="1">
      <c r="A781" s="148"/>
      <c r="B781" s="148"/>
      <c r="C781" s="148"/>
      <c r="D781" s="148"/>
      <c r="E781" s="148"/>
      <c r="F781" s="148"/>
      <c r="G781" s="148"/>
      <c r="H781" s="148"/>
      <c r="I781" s="148"/>
      <c r="J781" s="148"/>
      <c r="K781" s="148"/>
      <c r="L781" s="148"/>
      <c r="M781" s="148"/>
      <c r="N781" s="148"/>
      <c r="O781" s="148"/>
      <c r="P781" s="148"/>
    </row>
    <row r="782" spans="1:16" ht="15.75" customHeight="1">
      <c r="A782" s="148"/>
      <c r="B782" s="148"/>
      <c r="C782" s="148"/>
      <c r="D782" s="148"/>
      <c r="E782" s="148"/>
      <c r="F782" s="148"/>
      <c r="G782" s="148"/>
      <c r="H782" s="148"/>
      <c r="I782" s="148"/>
      <c r="J782" s="148"/>
      <c r="K782" s="148"/>
      <c r="L782" s="148"/>
      <c r="M782" s="148"/>
      <c r="N782" s="148"/>
      <c r="O782" s="148"/>
      <c r="P782" s="148"/>
    </row>
    <row r="783" spans="1:16" ht="15.75" customHeight="1">
      <c r="A783" s="148"/>
      <c r="B783" s="148"/>
      <c r="C783" s="148"/>
      <c r="D783" s="148"/>
      <c r="E783" s="148"/>
      <c r="F783" s="148"/>
      <c r="G783" s="148"/>
      <c r="H783" s="148"/>
      <c r="I783" s="148"/>
      <c r="J783" s="148"/>
      <c r="K783" s="148"/>
      <c r="L783" s="148"/>
      <c r="M783" s="148"/>
      <c r="N783" s="148"/>
      <c r="O783" s="148"/>
      <c r="P783" s="148"/>
    </row>
    <row r="784" spans="1:16" ht="15.75" customHeight="1">
      <c r="A784" s="148"/>
      <c r="B784" s="148"/>
      <c r="C784" s="148"/>
      <c r="D784" s="148"/>
      <c r="E784" s="148"/>
      <c r="F784" s="148"/>
      <c r="G784" s="148"/>
      <c r="H784" s="148"/>
      <c r="I784" s="148"/>
      <c r="J784" s="148"/>
      <c r="K784" s="148"/>
      <c r="L784" s="148"/>
      <c r="M784" s="148"/>
      <c r="N784" s="148"/>
      <c r="O784" s="148"/>
      <c r="P784" s="148"/>
    </row>
    <row r="785" spans="1:16" ht="15.75" customHeight="1">
      <c r="A785" s="148"/>
      <c r="B785" s="148"/>
      <c r="C785" s="148"/>
      <c r="D785" s="148"/>
      <c r="E785" s="148"/>
      <c r="F785" s="148"/>
      <c r="G785" s="148"/>
      <c r="H785" s="148"/>
      <c r="I785" s="148"/>
      <c r="J785" s="148"/>
      <c r="K785" s="148"/>
      <c r="L785" s="148"/>
      <c r="M785" s="148"/>
      <c r="N785" s="148"/>
      <c r="O785" s="148"/>
      <c r="P785" s="148"/>
    </row>
    <row r="786" spans="1:16" ht="15.75" customHeight="1">
      <c r="A786" s="148"/>
      <c r="B786" s="148"/>
      <c r="C786" s="148"/>
      <c r="D786" s="148"/>
      <c r="E786" s="148"/>
      <c r="F786" s="148"/>
      <c r="G786" s="148"/>
      <c r="H786" s="148"/>
      <c r="I786" s="148"/>
      <c r="J786" s="148"/>
      <c r="K786" s="148"/>
      <c r="L786" s="148"/>
      <c r="M786" s="148"/>
      <c r="N786" s="148"/>
      <c r="O786" s="148"/>
      <c r="P786" s="148"/>
    </row>
    <row r="787" spans="1:16" ht="15.75" customHeight="1">
      <c r="A787" s="148"/>
      <c r="B787" s="148"/>
      <c r="C787" s="148"/>
      <c r="D787" s="148"/>
      <c r="E787" s="148"/>
      <c r="F787" s="148"/>
      <c r="G787" s="148"/>
      <c r="H787" s="148"/>
      <c r="I787" s="148"/>
      <c r="J787" s="148"/>
      <c r="K787" s="148"/>
      <c r="L787" s="148"/>
      <c r="M787" s="148"/>
      <c r="N787" s="148"/>
      <c r="O787" s="148"/>
      <c r="P787" s="148"/>
    </row>
    <row r="788" spans="1:16" ht="15.75" customHeight="1">
      <c r="A788" s="148"/>
      <c r="B788" s="148"/>
      <c r="C788" s="148"/>
      <c r="D788" s="148"/>
      <c r="E788" s="148"/>
      <c r="F788" s="148"/>
      <c r="G788" s="148"/>
      <c r="H788" s="148"/>
      <c r="I788" s="148"/>
      <c r="J788" s="148"/>
      <c r="K788" s="148"/>
      <c r="L788" s="148"/>
      <c r="M788" s="148"/>
      <c r="N788" s="148"/>
      <c r="O788" s="148"/>
      <c r="P788" s="148"/>
    </row>
    <row r="789" spans="1:16" ht="15.75" customHeight="1">
      <c r="A789" s="148"/>
      <c r="B789" s="148"/>
      <c r="C789" s="148"/>
      <c r="D789" s="148"/>
      <c r="E789" s="148"/>
      <c r="F789" s="148"/>
      <c r="G789" s="148"/>
      <c r="H789" s="148"/>
      <c r="I789" s="148"/>
      <c r="J789" s="148"/>
      <c r="K789" s="148"/>
      <c r="L789" s="148"/>
      <c r="M789" s="148"/>
      <c r="N789" s="148"/>
      <c r="O789" s="148"/>
      <c r="P789" s="148"/>
    </row>
    <row r="790" spans="1:16" ht="15.75" customHeight="1">
      <c r="A790" s="148"/>
      <c r="B790" s="148"/>
      <c r="C790" s="148"/>
      <c r="D790" s="148"/>
      <c r="E790" s="148"/>
      <c r="F790" s="148"/>
      <c r="G790" s="148"/>
      <c r="H790" s="148"/>
      <c r="I790" s="148"/>
      <c r="J790" s="148"/>
      <c r="K790" s="148"/>
      <c r="L790" s="148"/>
      <c r="M790" s="148"/>
      <c r="N790" s="148"/>
      <c r="O790" s="148"/>
      <c r="P790" s="148"/>
    </row>
    <row r="791" spans="1:16" ht="15.75" customHeight="1">
      <c r="A791" s="148"/>
      <c r="B791" s="148"/>
      <c r="C791" s="148"/>
      <c r="D791" s="148"/>
      <c r="E791" s="148"/>
      <c r="F791" s="148"/>
      <c r="G791" s="148"/>
      <c r="H791" s="148"/>
      <c r="I791" s="148"/>
      <c r="J791" s="148"/>
      <c r="K791" s="148"/>
      <c r="L791" s="148"/>
      <c r="M791" s="148"/>
      <c r="N791" s="148"/>
      <c r="O791" s="148"/>
      <c r="P791" s="148"/>
    </row>
    <row r="792" spans="1:16" ht="15.75" customHeight="1">
      <c r="A792" s="148"/>
      <c r="B792" s="148"/>
      <c r="C792" s="148"/>
      <c r="D792" s="148"/>
      <c r="E792" s="148"/>
      <c r="F792" s="148"/>
      <c r="G792" s="148"/>
      <c r="H792" s="148"/>
      <c r="I792" s="148"/>
      <c r="J792" s="148"/>
      <c r="K792" s="148"/>
      <c r="L792" s="148"/>
      <c r="M792" s="148"/>
      <c r="N792" s="148"/>
      <c r="O792" s="148"/>
      <c r="P792" s="148"/>
    </row>
    <row r="793" spans="1:16" ht="15.75" customHeight="1">
      <c r="A793" s="148"/>
      <c r="B793" s="148"/>
      <c r="C793" s="148"/>
      <c r="D793" s="148"/>
      <c r="E793" s="148"/>
      <c r="F793" s="148"/>
      <c r="G793" s="148"/>
      <c r="H793" s="148"/>
      <c r="I793" s="148"/>
      <c r="J793" s="148"/>
      <c r="K793" s="148"/>
      <c r="L793" s="148"/>
      <c r="M793" s="148"/>
      <c r="N793" s="148"/>
      <c r="O793" s="148"/>
      <c r="P793" s="148"/>
    </row>
    <row r="794" spans="1:16" ht="23.25" customHeight="1">
      <c r="A794" s="148"/>
      <c r="B794" s="148"/>
      <c r="C794" s="148"/>
      <c r="D794" s="148"/>
      <c r="E794" s="148"/>
      <c r="F794" s="148"/>
      <c r="G794" s="148"/>
      <c r="H794" s="148"/>
      <c r="I794" s="148"/>
      <c r="J794" s="148"/>
      <c r="K794" s="148"/>
      <c r="L794" s="148"/>
      <c r="M794" s="148"/>
      <c r="N794" s="148"/>
      <c r="O794" s="148"/>
      <c r="P794" s="148"/>
    </row>
    <row r="795" spans="1:16" ht="23.25" customHeight="1">
      <c r="A795" s="148"/>
      <c r="B795" s="148"/>
      <c r="C795" s="148"/>
      <c r="D795" s="148"/>
      <c r="E795" s="148"/>
      <c r="F795" s="148"/>
      <c r="G795" s="148"/>
      <c r="H795" s="148"/>
      <c r="I795" s="148"/>
      <c r="J795" s="148"/>
      <c r="K795" s="148"/>
      <c r="L795" s="148"/>
      <c r="M795" s="148"/>
      <c r="N795" s="148"/>
      <c r="O795" s="148"/>
      <c r="P795" s="148"/>
    </row>
    <row r="796" spans="1:16" ht="15.75" customHeight="1">
      <c r="A796" s="148"/>
      <c r="B796" s="148"/>
      <c r="C796" s="148"/>
      <c r="D796" s="148"/>
      <c r="E796" s="148"/>
      <c r="F796" s="148"/>
      <c r="G796" s="148"/>
      <c r="H796" s="148"/>
      <c r="I796" s="148"/>
      <c r="J796" s="148"/>
      <c r="K796" s="148"/>
      <c r="L796" s="148"/>
      <c r="M796" s="148"/>
      <c r="N796" s="148"/>
      <c r="O796" s="148"/>
      <c r="P796" s="148"/>
    </row>
    <row r="797" spans="1:16" ht="15.75" customHeight="1">
      <c r="A797" s="148"/>
      <c r="B797" s="148"/>
      <c r="C797" s="148"/>
      <c r="D797" s="148"/>
      <c r="E797" s="148"/>
      <c r="F797" s="148"/>
      <c r="G797" s="148"/>
      <c r="H797" s="148"/>
      <c r="I797" s="148"/>
      <c r="J797" s="148"/>
      <c r="K797" s="148"/>
      <c r="L797" s="148"/>
      <c r="M797" s="148"/>
      <c r="N797" s="148"/>
      <c r="O797" s="148"/>
      <c r="P797" s="148"/>
    </row>
    <row r="798" spans="1:16" ht="15.75" customHeight="1">
      <c r="A798" s="148"/>
      <c r="B798" s="148"/>
      <c r="C798" s="148"/>
      <c r="D798" s="148"/>
      <c r="E798" s="148"/>
      <c r="F798" s="148"/>
      <c r="G798" s="148"/>
      <c r="H798" s="148"/>
      <c r="I798" s="148"/>
      <c r="J798" s="148"/>
      <c r="K798" s="148"/>
      <c r="L798" s="148"/>
      <c r="M798" s="148"/>
      <c r="N798" s="148"/>
      <c r="O798" s="148"/>
      <c r="P798" s="148"/>
    </row>
    <row r="799" spans="1:16" ht="15.75" customHeight="1">
      <c r="A799" s="148"/>
      <c r="B799" s="148"/>
      <c r="C799" s="148"/>
      <c r="D799" s="148"/>
      <c r="E799" s="148"/>
      <c r="F799" s="148"/>
      <c r="G799" s="148"/>
      <c r="H799" s="148"/>
      <c r="I799" s="148"/>
      <c r="J799" s="148"/>
      <c r="K799" s="148"/>
      <c r="L799" s="148"/>
      <c r="M799" s="148"/>
      <c r="N799" s="148"/>
      <c r="O799" s="148"/>
      <c r="P799" s="148"/>
    </row>
    <row r="800" spans="1:16" ht="15.75" customHeight="1">
      <c r="A800" s="148"/>
      <c r="B800" s="148"/>
      <c r="C800" s="148"/>
      <c r="D800" s="148"/>
      <c r="E800" s="148"/>
      <c r="F800" s="148"/>
      <c r="G800" s="148"/>
      <c r="H800" s="148"/>
      <c r="I800" s="148"/>
      <c r="J800" s="148"/>
      <c r="K800" s="148"/>
      <c r="L800" s="148"/>
      <c r="M800" s="148"/>
      <c r="N800" s="148"/>
      <c r="O800" s="148"/>
      <c r="P800" s="148"/>
    </row>
    <row r="801" spans="1:16" ht="15.75" customHeight="1">
      <c r="A801" s="148"/>
      <c r="B801" s="148"/>
      <c r="C801" s="148"/>
      <c r="D801" s="148"/>
      <c r="E801" s="148"/>
      <c r="F801" s="148"/>
      <c r="G801" s="148"/>
      <c r="H801" s="148"/>
      <c r="I801" s="148"/>
      <c r="J801" s="148"/>
      <c r="K801" s="148"/>
      <c r="L801" s="148"/>
      <c r="M801" s="148"/>
      <c r="N801" s="148"/>
      <c r="O801" s="148"/>
      <c r="P801" s="148"/>
    </row>
    <row r="802" spans="1:16" ht="15.75" customHeight="1">
      <c r="A802" s="148"/>
      <c r="B802" s="148"/>
      <c r="C802" s="148"/>
      <c r="D802" s="148"/>
      <c r="E802" s="148"/>
      <c r="F802" s="148"/>
      <c r="G802" s="148"/>
      <c r="H802" s="148"/>
      <c r="I802" s="148"/>
      <c r="J802" s="148"/>
      <c r="K802" s="148"/>
      <c r="L802" s="148"/>
      <c r="M802" s="148"/>
      <c r="N802" s="148"/>
      <c r="O802" s="148"/>
      <c r="P802" s="148"/>
    </row>
    <row r="803" spans="1:16" ht="15.75" customHeight="1">
      <c r="A803" s="148"/>
      <c r="B803" s="148"/>
      <c r="C803" s="148"/>
      <c r="D803" s="148"/>
      <c r="E803" s="148"/>
      <c r="F803" s="148"/>
      <c r="G803" s="148"/>
      <c r="H803" s="148"/>
      <c r="I803" s="148"/>
      <c r="J803" s="148"/>
      <c r="K803" s="148"/>
      <c r="L803" s="148"/>
      <c r="M803" s="148"/>
      <c r="N803" s="148"/>
      <c r="O803" s="148"/>
      <c r="P803" s="148"/>
    </row>
    <row r="804" spans="1:16" ht="15.75" customHeight="1">
      <c r="A804" s="148"/>
      <c r="B804" s="148"/>
      <c r="C804" s="148"/>
      <c r="D804" s="148"/>
      <c r="E804" s="148"/>
      <c r="F804" s="148"/>
      <c r="G804" s="148"/>
      <c r="H804" s="148"/>
      <c r="I804" s="148"/>
      <c r="J804" s="148"/>
      <c r="K804" s="148"/>
      <c r="L804" s="148"/>
      <c r="M804" s="148"/>
      <c r="N804" s="148"/>
      <c r="O804" s="148"/>
      <c r="P804" s="148"/>
    </row>
    <row r="805" spans="1:16" ht="15.75" customHeight="1">
      <c r="A805" s="148"/>
      <c r="B805" s="148"/>
      <c r="C805" s="148"/>
      <c r="D805" s="148"/>
      <c r="E805" s="148"/>
      <c r="F805" s="148"/>
      <c r="G805" s="148"/>
      <c r="H805" s="148"/>
      <c r="I805" s="148"/>
      <c r="J805" s="148"/>
      <c r="K805" s="148"/>
      <c r="L805" s="148"/>
      <c r="M805" s="148"/>
      <c r="N805" s="148"/>
      <c r="O805" s="148"/>
      <c r="P805" s="148"/>
    </row>
    <row r="806" spans="1:16" ht="15.75" customHeight="1">
      <c r="A806" s="148"/>
      <c r="B806" s="148"/>
      <c r="C806" s="148"/>
      <c r="D806" s="148"/>
      <c r="E806" s="148"/>
      <c r="F806" s="148"/>
      <c r="G806" s="148"/>
      <c r="H806" s="148"/>
      <c r="I806" s="148"/>
      <c r="J806" s="148"/>
      <c r="K806" s="148"/>
      <c r="L806" s="148"/>
      <c r="M806" s="148"/>
      <c r="N806" s="148"/>
      <c r="O806" s="148"/>
      <c r="P806" s="148"/>
    </row>
    <row r="807" spans="1:16" ht="15.75" customHeight="1">
      <c r="A807" s="148"/>
      <c r="B807" s="148"/>
      <c r="C807" s="148"/>
      <c r="D807" s="148"/>
      <c r="E807" s="148"/>
      <c r="F807" s="148"/>
      <c r="G807" s="148"/>
      <c r="H807" s="148"/>
      <c r="I807" s="148"/>
      <c r="J807" s="148"/>
      <c r="K807" s="148"/>
      <c r="L807" s="148"/>
      <c r="M807" s="148"/>
      <c r="N807" s="148"/>
      <c r="O807" s="148"/>
      <c r="P807" s="148"/>
    </row>
    <row r="808" spans="1:16" ht="15.75" customHeight="1">
      <c r="A808" s="148"/>
      <c r="B808" s="148"/>
      <c r="C808" s="148"/>
      <c r="D808" s="148"/>
      <c r="E808" s="148"/>
      <c r="F808" s="148"/>
      <c r="G808" s="148"/>
      <c r="H808" s="148"/>
      <c r="I808" s="148"/>
      <c r="J808" s="148"/>
      <c r="K808" s="148"/>
      <c r="L808" s="148"/>
      <c r="M808" s="148"/>
      <c r="N808" s="148"/>
      <c r="O808" s="148"/>
      <c r="P808" s="148"/>
    </row>
    <row r="809" spans="1:16" ht="15.75" customHeight="1">
      <c r="A809" s="148"/>
      <c r="B809" s="148"/>
      <c r="C809" s="148"/>
      <c r="D809" s="148"/>
      <c r="E809" s="148"/>
      <c r="F809" s="148"/>
      <c r="G809" s="148"/>
      <c r="H809" s="148"/>
      <c r="I809" s="148"/>
      <c r="J809" s="148"/>
      <c r="K809" s="148"/>
      <c r="L809" s="148"/>
      <c r="M809" s="148"/>
      <c r="N809" s="148"/>
      <c r="O809" s="148"/>
      <c r="P809" s="148"/>
    </row>
    <row r="810" spans="1:16" ht="15.75" customHeight="1">
      <c r="A810" s="148"/>
      <c r="B810" s="148"/>
      <c r="C810" s="148"/>
      <c r="D810" s="148"/>
      <c r="E810" s="148"/>
      <c r="F810" s="148"/>
      <c r="G810" s="148"/>
      <c r="H810" s="148"/>
      <c r="I810" s="148"/>
      <c r="J810" s="148"/>
      <c r="K810" s="148"/>
      <c r="L810" s="148"/>
      <c r="M810" s="148"/>
      <c r="N810" s="148"/>
      <c r="O810" s="148"/>
      <c r="P810" s="148"/>
    </row>
    <row r="811" spans="1:16" ht="15.75" customHeight="1">
      <c r="A811" s="148"/>
      <c r="B811" s="148"/>
      <c r="C811" s="148"/>
      <c r="D811" s="148"/>
      <c r="E811" s="148"/>
      <c r="F811" s="148"/>
      <c r="G811" s="148"/>
      <c r="H811" s="148"/>
      <c r="I811" s="148"/>
      <c r="J811" s="148"/>
      <c r="K811" s="148"/>
      <c r="L811" s="148"/>
      <c r="M811" s="148"/>
      <c r="N811" s="148"/>
      <c r="O811" s="148"/>
      <c r="P811" s="148"/>
    </row>
    <row r="812" spans="1:16" ht="15.75" customHeight="1">
      <c r="A812" s="148"/>
      <c r="B812" s="148"/>
      <c r="C812" s="148"/>
      <c r="D812" s="148"/>
      <c r="E812" s="148"/>
      <c r="F812" s="148"/>
      <c r="G812" s="148"/>
      <c r="H812" s="148"/>
      <c r="I812" s="148"/>
      <c r="J812" s="148"/>
      <c r="K812" s="148"/>
      <c r="L812" s="148"/>
      <c r="M812" s="148"/>
      <c r="N812" s="148"/>
      <c r="O812" s="148"/>
      <c r="P812" s="148"/>
    </row>
    <row r="813" spans="1:16" ht="23.25" customHeight="1">
      <c r="A813" s="148"/>
      <c r="B813" s="148"/>
      <c r="C813" s="148"/>
      <c r="D813" s="148"/>
      <c r="E813" s="148"/>
      <c r="F813" s="148"/>
      <c r="G813" s="148"/>
      <c r="H813" s="148"/>
      <c r="I813" s="148"/>
      <c r="J813" s="148"/>
      <c r="K813" s="148"/>
      <c r="L813" s="148"/>
      <c r="M813" s="148"/>
      <c r="N813" s="148"/>
      <c r="O813" s="148"/>
      <c r="P813" s="148"/>
    </row>
    <row r="814" spans="1:16" ht="23.25" customHeight="1">
      <c r="A814" s="148"/>
      <c r="B814" s="148"/>
      <c r="C814" s="148"/>
      <c r="D814" s="148"/>
      <c r="E814" s="148"/>
      <c r="F814" s="148"/>
      <c r="G814" s="148"/>
      <c r="H814" s="148"/>
      <c r="I814" s="148"/>
      <c r="J814" s="148"/>
      <c r="K814" s="148"/>
      <c r="L814" s="148"/>
      <c r="M814" s="148"/>
      <c r="N814" s="148"/>
      <c r="O814" s="148"/>
      <c r="P814" s="148"/>
    </row>
    <row r="815" spans="1:16" ht="15.75" customHeight="1">
      <c r="A815" s="148"/>
      <c r="B815" s="148"/>
      <c r="C815" s="148"/>
      <c r="D815" s="148"/>
      <c r="E815" s="148"/>
      <c r="F815" s="148"/>
      <c r="G815" s="148"/>
      <c r="H815" s="148"/>
      <c r="I815" s="148"/>
      <c r="J815" s="148"/>
      <c r="K815" s="148"/>
      <c r="L815" s="148"/>
      <c r="M815" s="148"/>
      <c r="N815" s="148"/>
      <c r="O815" s="148"/>
      <c r="P815" s="148"/>
    </row>
    <row r="816" spans="1:16" ht="15.75" customHeight="1">
      <c r="A816" s="148"/>
      <c r="B816" s="148"/>
      <c r="C816" s="148"/>
      <c r="D816" s="148"/>
      <c r="E816" s="148"/>
      <c r="F816" s="148"/>
      <c r="G816" s="148"/>
      <c r="H816" s="148"/>
      <c r="I816" s="148"/>
      <c r="J816" s="148"/>
      <c r="K816" s="148"/>
      <c r="L816" s="148"/>
      <c r="M816" s="148"/>
      <c r="N816" s="148"/>
      <c r="O816" s="148"/>
      <c r="P816" s="148"/>
    </row>
    <row r="817" spans="1:16" ht="15.75" customHeight="1">
      <c r="A817" s="148"/>
      <c r="B817" s="148"/>
      <c r="C817" s="148"/>
      <c r="D817" s="148"/>
      <c r="E817" s="148"/>
      <c r="F817" s="148"/>
      <c r="G817" s="148"/>
      <c r="H817" s="148"/>
      <c r="I817" s="148"/>
      <c r="J817" s="148"/>
      <c r="K817" s="148"/>
      <c r="L817" s="148"/>
      <c r="M817" s="148"/>
      <c r="N817" s="148"/>
      <c r="O817" s="148"/>
      <c r="P817" s="148"/>
    </row>
    <row r="818" spans="1:16" ht="15.75" customHeight="1">
      <c r="A818" s="148"/>
      <c r="B818" s="148"/>
      <c r="C818" s="148"/>
      <c r="D818" s="148"/>
      <c r="E818" s="148"/>
      <c r="F818" s="148"/>
      <c r="G818" s="148"/>
      <c r="H818" s="148"/>
      <c r="I818" s="148"/>
      <c r="J818" s="148"/>
      <c r="K818" s="148"/>
      <c r="L818" s="148"/>
      <c r="M818" s="148"/>
      <c r="N818" s="148"/>
      <c r="O818" s="148"/>
      <c r="P818" s="148"/>
    </row>
    <row r="819" spans="1:16" ht="15.75" customHeight="1">
      <c r="A819" s="148"/>
      <c r="B819" s="148"/>
      <c r="C819" s="148"/>
      <c r="D819" s="148"/>
      <c r="E819" s="148"/>
      <c r="F819" s="148"/>
      <c r="G819" s="148"/>
      <c r="H819" s="148"/>
      <c r="I819" s="148"/>
      <c r="J819" s="148"/>
      <c r="K819" s="148"/>
      <c r="L819" s="148"/>
      <c r="M819" s="148"/>
      <c r="N819" s="148"/>
      <c r="O819" s="148"/>
      <c r="P819" s="148"/>
    </row>
    <row r="820" spans="1:16" ht="15.75" customHeight="1">
      <c r="A820" s="148"/>
      <c r="B820" s="148"/>
      <c r="C820" s="148"/>
      <c r="D820" s="148"/>
      <c r="E820" s="148"/>
      <c r="F820" s="148"/>
      <c r="G820" s="148"/>
      <c r="H820" s="148"/>
      <c r="I820" s="148"/>
      <c r="J820" s="148"/>
      <c r="K820" s="148"/>
      <c r="L820" s="148"/>
      <c r="M820" s="148"/>
      <c r="N820" s="148"/>
      <c r="O820" s="148"/>
      <c r="P820" s="148"/>
    </row>
    <row r="821" spans="1:16" ht="15.75" customHeight="1">
      <c r="A821" s="148"/>
      <c r="B821" s="148"/>
      <c r="C821" s="148"/>
      <c r="D821" s="148"/>
      <c r="E821" s="148"/>
      <c r="F821" s="148"/>
      <c r="G821" s="148"/>
      <c r="H821" s="148"/>
      <c r="I821" s="148"/>
      <c r="J821" s="148"/>
      <c r="K821" s="148"/>
      <c r="L821" s="148"/>
      <c r="M821" s="148"/>
      <c r="N821" s="148"/>
      <c r="O821" s="148"/>
      <c r="P821" s="148"/>
    </row>
    <row r="822" spans="1:16" ht="15.75" customHeight="1">
      <c r="A822" s="148"/>
      <c r="B822" s="148"/>
      <c r="C822" s="148"/>
      <c r="D822" s="148"/>
      <c r="E822" s="148"/>
      <c r="F822" s="148"/>
      <c r="G822" s="148"/>
      <c r="H822" s="148"/>
      <c r="I822" s="148"/>
      <c r="J822" s="148"/>
      <c r="K822" s="148"/>
      <c r="L822" s="148"/>
      <c r="M822" s="148"/>
      <c r="N822" s="148"/>
      <c r="O822" s="148"/>
      <c r="P822" s="148"/>
    </row>
    <row r="823" spans="1:16" ht="15.75" customHeight="1">
      <c r="A823" s="148"/>
      <c r="B823" s="148"/>
      <c r="C823" s="148"/>
      <c r="D823" s="148"/>
      <c r="E823" s="148"/>
      <c r="F823" s="148"/>
      <c r="G823" s="148"/>
      <c r="H823" s="148"/>
      <c r="I823" s="148"/>
      <c r="J823" s="148"/>
      <c r="K823" s="148"/>
      <c r="L823" s="148"/>
      <c r="M823" s="148"/>
      <c r="N823" s="148"/>
      <c r="O823" s="148"/>
      <c r="P823" s="148"/>
    </row>
    <row r="824" spans="1:16" ht="15.75" customHeight="1">
      <c r="A824" s="148"/>
      <c r="B824" s="148"/>
      <c r="C824" s="148"/>
      <c r="D824" s="148"/>
      <c r="E824" s="148"/>
      <c r="F824" s="148"/>
      <c r="G824" s="148"/>
      <c r="H824" s="148"/>
      <c r="I824" s="148"/>
      <c r="J824" s="148"/>
      <c r="K824" s="148"/>
      <c r="L824" s="148"/>
      <c r="M824" s="148"/>
      <c r="N824" s="148"/>
      <c r="O824" s="148"/>
      <c r="P824" s="148"/>
    </row>
    <row r="825" spans="1:16" ht="15.75" customHeight="1">
      <c r="A825" s="148"/>
      <c r="B825" s="148"/>
      <c r="C825" s="148"/>
      <c r="D825" s="148"/>
      <c r="E825" s="148"/>
      <c r="F825" s="148"/>
      <c r="G825" s="148"/>
      <c r="H825" s="148"/>
      <c r="I825" s="148"/>
      <c r="J825" s="148"/>
      <c r="K825" s="148"/>
      <c r="L825" s="148"/>
      <c r="M825" s="148"/>
      <c r="N825" s="148"/>
      <c r="O825" s="148"/>
      <c r="P825" s="148"/>
    </row>
    <row r="826" spans="1:16" ht="15.75" customHeight="1">
      <c r="A826" s="148"/>
      <c r="B826" s="148"/>
      <c r="C826" s="148"/>
      <c r="D826" s="148"/>
      <c r="E826" s="148"/>
      <c r="F826" s="148"/>
      <c r="G826" s="148"/>
      <c r="H826" s="148"/>
      <c r="I826" s="148"/>
      <c r="J826" s="148"/>
      <c r="K826" s="148"/>
      <c r="L826" s="148"/>
      <c r="M826" s="148"/>
      <c r="N826" s="148"/>
      <c r="O826" s="148"/>
      <c r="P826" s="148"/>
    </row>
    <row r="827" spans="1:16" ht="15.75" customHeight="1">
      <c r="A827" s="148"/>
      <c r="B827" s="148"/>
      <c r="C827" s="148"/>
      <c r="D827" s="148"/>
      <c r="E827" s="148"/>
      <c r="F827" s="148"/>
      <c r="G827" s="148"/>
      <c r="H827" s="148"/>
      <c r="I827" s="148"/>
      <c r="J827" s="148"/>
      <c r="K827" s="148"/>
      <c r="L827" s="148"/>
      <c r="M827" s="148"/>
      <c r="N827" s="148"/>
      <c r="O827" s="148"/>
      <c r="P827" s="148"/>
    </row>
    <row r="828" spans="1:16" ht="15.75" customHeight="1">
      <c r="A828" s="148"/>
      <c r="B828" s="148"/>
      <c r="C828" s="148"/>
      <c r="D828" s="148"/>
      <c r="E828" s="148"/>
      <c r="F828" s="148"/>
      <c r="G828" s="148"/>
      <c r="H828" s="148"/>
      <c r="I828" s="148"/>
      <c r="J828" s="148"/>
      <c r="K828" s="148"/>
      <c r="L828" s="148"/>
      <c r="M828" s="148"/>
      <c r="N828" s="148"/>
      <c r="O828" s="148"/>
      <c r="P828" s="148"/>
    </row>
    <row r="829" spans="1:16" ht="15.75" customHeight="1">
      <c r="A829" s="148"/>
      <c r="B829" s="148"/>
      <c r="C829" s="148"/>
      <c r="D829" s="148"/>
      <c r="E829" s="148"/>
      <c r="F829" s="148"/>
      <c r="G829" s="148"/>
      <c r="H829" s="148"/>
      <c r="I829" s="148"/>
      <c r="J829" s="148"/>
      <c r="K829" s="148"/>
      <c r="L829" s="148"/>
      <c r="M829" s="148"/>
      <c r="N829" s="148"/>
      <c r="O829" s="148"/>
      <c r="P829" s="148"/>
    </row>
    <row r="830" spans="1:16" ht="15.75" customHeight="1">
      <c r="A830" s="148"/>
      <c r="B830" s="148"/>
      <c r="C830" s="148"/>
      <c r="D830" s="148"/>
      <c r="E830" s="148"/>
      <c r="F830" s="148"/>
      <c r="G830" s="148"/>
      <c r="H830" s="148"/>
      <c r="I830" s="148"/>
      <c r="J830" s="148"/>
      <c r="K830" s="148"/>
      <c r="L830" s="148"/>
      <c r="M830" s="148"/>
      <c r="N830" s="148"/>
      <c r="O830" s="148"/>
      <c r="P830" s="148"/>
    </row>
    <row r="831" spans="1:16" ht="15.75" customHeight="1">
      <c r="A831" s="148"/>
      <c r="B831" s="148"/>
      <c r="C831" s="148"/>
      <c r="D831" s="148"/>
      <c r="E831" s="148"/>
      <c r="F831" s="148"/>
      <c r="G831" s="148"/>
      <c r="H831" s="148"/>
      <c r="I831" s="148"/>
      <c r="J831" s="148"/>
      <c r="K831" s="148"/>
      <c r="L831" s="148"/>
      <c r="M831" s="148"/>
      <c r="N831" s="148"/>
      <c r="O831" s="148"/>
      <c r="P831" s="148"/>
    </row>
    <row r="832" spans="1:16" ht="15.75" customHeight="1">
      <c r="A832" s="148"/>
      <c r="B832" s="148"/>
      <c r="C832" s="148"/>
      <c r="D832" s="148"/>
      <c r="E832" s="148"/>
      <c r="F832" s="148"/>
      <c r="G832" s="148"/>
      <c r="H832" s="148"/>
      <c r="I832" s="148"/>
      <c r="J832" s="148"/>
      <c r="K832" s="148"/>
      <c r="L832" s="148"/>
      <c r="M832" s="148"/>
      <c r="N832" s="148"/>
      <c r="O832" s="148"/>
      <c r="P832" s="148"/>
    </row>
    <row r="833" spans="1:16" ht="15.75" customHeight="1">
      <c r="A833" s="148"/>
      <c r="B833" s="148"/>
      <c r="C833" s="148"/>
      <c r="D833" s="148"/>
      <c r="E833" s="148"/>
      <c r="F833" s="148"/>
      <c r="G833" s="148"/>
      <c r="H833" s="148"/>
      <c r="I833" s="148"/>
      <c r="J833" s="148"/>
      <c r="K833" s="148"/>
      <c r="L833" s="148"/>
      <c r="M833" s="148"/>
      <c r="N833" s="148"/>
      <c r="O833" s="148"/>
      <c r="P833" s="148"/>
    </row>
    <row r="834" spans="1:16" ht="15.75" customHeight="1">
      <c r="A834" s="148"/>
      <c r="B834" s="148"/>
      <c r="C834" s="148"/>
      <c r="D834" s="148"/>
      <c r="E834" s="148"/>
      <c r="F834" s="148"/>
      <c r="G834" s="148"/>
      <c r="H834" s="148"/>
      <c r="I834" s="148"/>
      <c r="J834" s="148"/>
      <c r="K834" s="148"/>
      <c r="L834" s="148"/>
      <c r="M834" s="148"/>
      <c r="N834" s="148"/>
      <c r="O834" s="148"/>
      <c r="P834" s="148"/>
    </row>
    <row r="835" spans="1:16" ht="23.25" customHeight="1">
      <c r="A835" s="148"/>
      <c r="B835" s="148"/>
      <c r="C835" s="148"/>
      <c r="D835" s="148"/>
      <c r="E835" s="148"/>
      <c r="F835" s="148"/>
      <c r="G835" s="148"/>
      <c r="H835" s="148"/>
      <c r="I835" s="148"/>
      <c r="J835" s="148"/>
      <c r="K835" s="148"/>
      <c r="L835" s="148"/>
      <c r="M835" s="148"/>
      <c r="N835" s="148"/>
      <c r="O835" s="148"/>
      <c r="P835" s="148"/>
    </row>
    <row r="836" spans="1:16">
      <c r="A836" s="148"/>
      <c r="B836" s="148"/>
      <c r="C836" s="148"/>
      <c r="D836" s="148"/>
      <c r="E836" s="148"/>
      <c r="F836" s="148"/>
      <c r="G836" s="148"/>
      <c r="H836" s="148"/>
      <c r="I836" s="148"/>
      <c r="J836" s="148"/>
      <c r="K836" s="148"/>
      <c r="L836" s="148"/>
      <c r="M836" s="148"/>
      <c r="N836" s="148"/>
      <c r="O836" s="148"/>
      <c r="P836" s="148"/>
    </row>
    <row r="837" spans="1:16">
      <c r="A837" s="148"/>
      <c r="B837" s="148"/>
      <c r="C837" s="148"/>
      <c r="D837" s="148"/>
      <c r="E837" s="148"/>
      <c r="F837" s="148"/>
      <c r="G837" s="148"/>
      <c r="H837" s="148"/>
      <c r="I837" s="148"/>
      <c r="J837" s="148"/>
      <c r="K837" s="148"/>
      <c r="L837" s="148"/>
      <c r="M837" s="148"/>
      <c r="N837" s="148"/>
      <c r="O837" s="148"/>
      <c r="P837" s="148"/>
    </row>
    <row r="838" spans="1:16" ht="26.25" customHeight="1">
      <c r="A838" s="148"/>
      <c r="B838" s="148"/>
      <c r="C838" s="148"/>
      <c r="D838" s="148"/>
      <c r="E838" s="148"/>
      <c r="F838" s="148"/>
      <c r="G838" s="148"/>
      <c r="H838" s="148"/>
      <c r="I838" s="148"/>
      <c r="J838" s="148"/>
      <c r="K838" s="148"/>
      <c r="L838" s="148"/>
      <c r="M838" s="148"/>
      <c r="N838" s="148"/>
      <c r="O838" s="148"/>
      <c r="P838" s="148"/>
    </row>
    <row r="839" spans="1:16" ht="15.75" customHeight="1">
      <c r="A839" s="148"/>
      <c r="B839" s="148"/>
      <c r="C839" s="148"/>
      <c r="D839" s="148"/>
      <c r="E839" s="148"/>
      <c r="F839" s="148"/>
      <c r="G839" s="148"/>
      <c r="H839" s="148"/>
      <c r="I839" s="148"/>
      <c r="J839" s="148"/>
      <c r="K839" s="148"/>
      <c r="L839" s="148"/>
      <c r="M839" s="148"/>
      <c r="N839" s="148"/>
      <c r="O839" s="148"/>
      <c r="P839" s="148"/>
    </row>
    <row r="840" spans="1:16" ht="15.75" customHeight="1">
      <c r="A840" s="148"/>
      <c r="B840" s="148"/>
      <c r="C840" s="148"/>
      <c r="D840" s="148"/>
      <c r="E840" s="148"/>
      <c r="F840" s="148"/>
      <c r="G840" s="148"/>
      <c r="H840" s="148"/>
      <c r="I840" s="148"/>
      <c r="J840" s="148"/>
      <c r="K840" s="148"/>
      <c r="L840" s="148"/>
      <c r="M840" s="148"/>
      <c r="N840" s="148"/>
      <c r="O840" s="148"/>
      <c r="P840" s="148"/>
    </row>
    <row r="841" spans="1:16" ht="15.75" customHeight="1">
      <c r="A841" s="148"/>
      <c r="B841" s="148"/>
      <c r="C841" s="148"/>
      <c r="D841" s="148"/>
      <c r="E841" s="148"/>
      <c r="F841" s="148"/>
      <c r="G841" s="148"/>
      <c r="H841" s="148"/>
      <c r="I841" s="148"/>
      <c r="J841" s="148"/>
      <c r="K841" s="148"/>
      <c r="L841" s="148"/>
      <c r="M841" s="148"/>
      <c r="N841" s="148"/>
      <c r="O841" s="148"/>
      <c r="P841" s="148"/>
    </row>
    <row r="842" spans="1:16" ht="15.75" customHeight="1">
      <c r="A842" s="148"/>
      <c r="B842" s="148"/>
      <c r="C842" s="148"/>
      <c r="D842" s="148"/>
      <c r="E842" s="148"/>
      <c r="F842" s="148"/>
      <c r="G842" s="148"/>
      <c r="H842" s="148"/>
      <c r="I842" s="148"/>
      <c r="J842" s="148"/>
      <c r="K842" s="148"/>
      <c r="L842" s="148"/>
      <c r="M842" s="148"/>
      <c r="N842" s="148"/>
      <c r="O842" s="148"/>
      <c r="P842" s="148"/>
    </row>
    <row r="843" spans="1:16" ht="15.75" customHeight="1">
      <c r="A843" s="148"/>
      <c r="B843" s="148"/>
      <c r="C843" s="148"/>
      <c r="D843" s="148"/>
      <c r="E843" s="148"/>
      <c r="F843" s="148"/>
      <c r="G843" s="148"/>
      <c r="H843" s="148"/>
      <c r="I843" s="148"/>
      <c r="J843" s="148"/>
      <c r="K843" s="148"/>
      <c r="L843" s="148"/>
      <c r="M843" s="148"/>
      <c r="N843" s="148"/>
      <c r="O843" s="148"/>
      <c r="P843" s="148"/>
    </row>
    <row r="844" spans="1:16" ht="15.75" customHeight="1">
      <c r="A844" s="148"/>
      <c r="B844" s="148"/>
      <c r="C844" s="148"/>
      <c r="D844" s="148"/>
      <c r="E844" s="148"/>
      <c r="F844" s="148"/>
      <c r="G844" s="148"/>
      <c r="H844" s="148"/>
      <c r="I844" s="148"/>
      <c r="J844" s="148"/>
      <c r="K844" s="148"/>
      <c r="L844" s="148"/>
      <c r="M844" s="148"/>
      <c r="N844" s="148"/>
      <c r="O844" s="148"/>
      <c r="P844" s="148"/>
    </row>
    <row r="845" spans="1:16" ht="15.75" customHeight="1">
      <c r="A845" s="148"/>
      <c r="B845" s="148"/>
      <c r="C845" s="148"/>
      <c r="D845" s="148"/>
      <c r="E845" s="148"/>
      <c r="F845" s="148"/>
      <c r="G845" s="148"/>
      <c r="H845" s="148"/>
      <c r="I845" s="148"/>
      <c r="J845" s="148"/>
      <c r="K845" s="148"/>
      <c r="L845" s="148"/>
      <c r="M845" s="148"/>
      <c r="N845" s="148"/>
      <c r="O845" s="148"/>
      <c r="P845" s="148"/>
    </row>
    <row r="846" spans="1:16" ht="15.75" customHeight="1">
      <c r="A846" s="148"/>
      <c r="B846" s="148"/>
      <c r="C846" s="148"/>
      <c r="D846" s="148"/>
      <c r="E846" s="148"/>
      <c r="F846" s="148"/>
      <c r="G846" s="148"/>
      <c r="H846" s="148"/>
      <c r="I846" s="148"/>
      <c r="J846" s="148"/>
      <c r="K846" s="148"/>
      <c r="L846" s="148"/>
      <c r="M846" s="148"/>
      <c r="N846" s="148"/>
      <c r="O846" s="148"/>
      <c r="P846" s="148"/>
    </row>
    <row r="847" spans="1:16" ht="15.75" customHeight="1">
      <c r="A847" s="148"/>
      <c r="B847" s="148"/>
      <c r="C847" s="148"/>
      <c r="D847" s="148"/>
      <c r="E847" s="148"/>
      <c r="F847" s="148"/>
      <c r="G847" s="148"/>
      <c r="H847" s="148"/>
      <c r="I847" s="148"/>
      <c r="J847" s="148"/>
      <c r="K847" s="148"/>
      <c r="L847" s="148"/>
      <c r="M847" s="148"/>
      <c r="N847" s="148"/>
      <c r="O847" s="148"/>
      <c r="P847" s="148"/>
    </row>
    <row r="848" spans="1:16" ht="15.75" customHeight="1">
      <c r="A848" s="148"/>
      <c r="B848" s="148"/>
      <c r="C848" s="148"/>
      <c r="D848" s="148"/>
      <c r="E848" s="148"/>
      <c r="F848" s="148"/>
      <c r="G848" s="148"/>
      <c r="H848" s="148"/>
      <c r="I848" s="148"/>
      <c r="J848" s="148"/>
      <c r="K848" s="148"/>
      <c r="L848" s="148"/>
      <c r="M848" s="148"/>
      <c r="N848" s="148"/>
      <c r="O848" s="148"/>
      <c r="P848" s="148"/>
    </row>
    <row r="849" spans="1:16" ht="15.75" customHeight="1">
      <c r="A849" s="148"/>
      <c r="B849" s="148"/>
      <c r="C849" s="148"/>
      <c r="D849" s="148"/>
      <c r="E849" s="148"/>
      <c r="F849" s="148"/>
      <c r="G849" s="148"/>
      <c r="H849" s="148"/>
      <c r="I849" s="148"/>
      <c r="J849" s="148"/>
      <c r="K849" s="148"/>
      <c r="L849" s="148"/>
      <c r="M849" s="148"/>
      <c r="N849" s="148"/>
      <c r="O849" s="148"/>
      <c r="P849" s="148"/>
    </row>
    <row r="850" spans="1:16" ht="15.75" customHeight="1">
      <c r="A850" s="148"/>
      <c r="B850" s="148"/>
      <c r="C850" s="148"/>
      <c r="D850" s="148"/>
      <c r="E850" s="148"/>
      <c r="F850" s="148"/>
      <c r="G850" s="148"/>
      <c r="H850" s="148"/>
      <c r="I850" s="148"/>
      <c r="J850" s="148"/>
      <c r="K850" s="148"/>
      <c r="L850" s="148"/>
      <c r="M850" s="148"/>
      <c r="N850" s="148"/>
      <c r="O850" s="148"/>
      <c r="P850" s="148"/>
    </row>
    <row r="851" spans="1:16" ht="15.75" customHeight="1">
      <c r="A851" s="148"/>
      <c r="B851" s="148"/>
      <c r="C851" s="148"/>
      <c r="D851" s="148"/>
      <c r="E851" s="148"/>
      <c r="F851" s="148"/>
      <c r="G851" s="148"/>
      <c r="H851" s="148"/>
      <c r="I851" s="148"/>
      <c r="J851" s="148"/>
      <c r="K851" s="148"/>
      <c r="L851" s="148"/>
      <c r="M851" s="148"/>
      <c r="N851" s="148"/>
      <c r="O851" s="148"/>
      <c r="P851" s="148"/>
    </row>
    <row r="852" spans="1:16" ht="15.75" customHeight="1">
      <c r="A852" s="148"/>
      <c r="B852" s="148"/>
      <c r="C852" s="148"/>
      <c r="D852" s="148"/>
      <c r="E852" s="148"/>
      <c r="F852" s="148"/>
      <c r="G852" s="148"/>
      <c r="H852" s="148"/>
      <c r="I852" s="148"/>
      <c r="J852" s="148"/>
      <c r="K852" s="148"/>
      <c r="L852" s="148"/>
      <c r="M852" s="148"/>
      <c r="N852" s="148"/>
      <c r="O852" s="148"/>
      <c r="P852" s="148"/>
    </row>
    <row r="853" spans="1:16" ht="15.75" customHeight="1">
      <c r="A853" s="148"/>
      <c r="B853" s="148"/>
      <c r="C853" s="148"/>
      <c r="D853" s="148"/>
      <c r="E853" s="148"/>
      <c r="F853" s="148"/>
      <c r="G853" s="148"/>
      <c r="H853" s="148"/>
      <c r="I853" s="148"/>
      <c r="J853" s="148"/>
      <c r="K853" s="148"/>
      <c r="L853" s="148"/>
      <c r="M853" s="148"/>
      <c r="N853" s="148"/>
      <c r="O853" s="148"/>
      <c r="P853" s="148"/>
    </row>
    <row r="854" spans="1:16" ht="15.75" customHeight="1">
      <c r="A854" s="148"/>
      <c r="B854" s="148"/>
      <c r="C854" s="148"/>
      <c r="D854" s="148"/>
      <c r="E854" s="148"/>
      <c r="F854" s="148"/>
      <c r="G854" s="148"/>
      <c r="H854" s="148"/>
      <c r="I854" s="148"/>
      <c r="J854" s="148"/>
      <c r="K854" s="148"/>
      <c r="L854" s="148"/>
      <c r="M854" s="148"/>
      <c r="N854" s="148"/>
      <c r="O854" s="148"/>
      <c r="P854" s="148"/>
    </row>
    <row r="855" spans="1:16" ht="23.25" customHeight="1">
      <c r="A855" s="148"/>
      <c r="B855" s="148"/>
      <c r="C855" s="148"/>
      <c r="D855" s="148"/>
      <c r="E855" s="148"/>
      <c r="F855" s="148"/>
      <c r="G855" s="148"/>
      <c r="H855" s="148"/>
      <c r="I855" s="148"/>
      <c r="J855" s="148"/>
      <c r="K855" s="148"/>
      <c r="L855" s="148"/>
      <c r="M855" s="148"/>
      <c r="N855" s="148"/>
      <c r="O855" s="148"/>
      <c r="P855" s="148"/>
    </row>
    <row r="856" spans="1:16" ht="23.25" customHeight="1">
      <c r="A856" s="148"/>
      <c r="B856" s="148"/>
      <c r="C856" s="148"/>
      <c r="D856" s="148"/>
      <c r="E856" s="148"/>
      <c r="F856" s="148"/>
      <c r="G856" s="148"/>
      <c r="H856" s="148"/>
      <c r="I856" s="148"/>
      <c r="J856" s="148"/>
      <c r="K856" s="148"/>
      <c r="L856" s="148"/>
      <c r="M856" s="148"/>
      <c r="N856" s="148"/>
      <c r="O856" s="148"/>
      <c r="P856" s="148"/>
    </row>
    <row r="857" spans="1:16" ht="15.75" customHeight="1">
      <c r="A857" s="148"/>
      <c r="B857" s="148"/>
      <c r="C857" s="148"/>
      <c r="D857" s="148"/>
      <c r="E857" s="148"/>
      <c r="F857" s="148"/>
      <c r="G857" s="148"/>
      <c r="H857" s="148"/>
      <c r="I857" s="148"/>
      <c r="J857" s="148"/>
      <c r="K857" s="148"/>
      <c r="L857" s="148"/>
      <c r="M857" s="148"/>
      <c r="N857" s="148"/>
      <c r="O857" s="148"/>
      <c r="P857" s="148"/>
    </row>
    <row r="858" spans="1:16" ht="15.75" customHeight="1">
      <c r="A858" s="148"/>
      <c r="B858" s="148"/>
      <c r="C858" s="148"/>
      <c r="D858" s="148"/>
      <c r="E858" s="148"/>
      <c r="F858" s="148"/>
      <c r="G858" s="148"/>
      <c r="H858" s="148"/>
      <c r="I858" s="148"/>
      <c r="J858" s="148"/>
      <c r="K858" s="148"/>
      <c r="L858" s="148"/>
      <c r="M858" s="148"/>
      <c r="N858" s="148"/>
      <c r="O858" s="148"/>
      <c r="P858" s="148"/>
    </row>
    <row r="859" spans="1:16" ht="15.75" customHeight="1">
      <c r="A859" s="148"/>
      <c r="B859" s="148"/>
      <c r="C859" s="148"/>
      <c r="D859" s="148"/>
      <c r="E859" s="148"/>
      <c r="F859" s="148"/>
      <c r="G859" s="148"/>
      <c r="H859" s="148"/>
      <c r="I859" s="148"/>
      <c r="J859" s="148"/>
      <c r="K859" s="148"/>
      <c r="L859" s="148"/>
      <c r="M859" s="148"/>
      <c r="N859" s="148"/>
      <c r="O859" s="148"/>
      <c r="P859" s="148"/>
    </row>
    <row r="860" spans="1:16" ht="15.75" customHeight="1">
      <c r="A860" s="148"/>
      <c r="B860" s="148"/>
      <c r="C860" s="148"/>
      <c r="D860" s="148"/>
      <c r="E860" s="148"/>
      <c r="F860" s="148"/>
      <c r="G860" s="148"/>
      <c r="H860" s="148"/>
      <c r="I860" s="148"/>
      <c r="J860" s="148"/>
      <c r="K860" s="148"/>
      <c r="L860" s="148"/>
      <c r="M860" s="148"/>
      <c r="N860" s="148"/>
      <c r="O860" s="148"/>
      <c r="P860" s="148"/>
    </row>
    <row r="861" spans="1:16" ht="15.75" customHeight="1">
      <c r="A861" s="148"/>
      <c r="B861" s="148"/>
      <c r="C861" s="148"/>
      <c r="D861" s="148"/>
      <c r="E861" s="148"/>
      <c r="F861" s="148"/>
      <c r="G861" s="148"/>
      <c r="H861" s="148"/>
      <c r="I861" s="148"/>
      <c r="J861" s="148"/>
      <c r="K861" s="148"/>
      <c r="L861" s="148"/>
      <c r="M861" s="148"/>
      <c r="N861" s="148"/>
      <c r="O861" s="148"/>
      <c r="P861" s="148"/>
    </row>
    <row r="862" spans="1:16" ht="15.75" customHeight="1">
      <c r="A862" s="148"/>
      <c r="B862" s="148"/>
      <c r="C862" s="148"/>
      <c r="D862" s="148"/>
      <c r="E862" s="148"/>
      <c r="F862" s="148"/>
      <c r="G862" s="148"/>
      <c r="H862" s="148"/>
      <c r="I862" s="148"/>
      <c r="J862" s="148"/>
      <c r="K862" s="148"/>
      <c r="L862" s="148"/>
      <c r="M862" s="148"/>
      <c r="N862" s="148"/>
      <c r="O862" s="148"/>
      <c r="P862" s="148"/>
    </row>
    <row r="863" spans="1:16" ht="15.75" customHeight="1">
      <c r="A863" s="148"/>
      <c r="B863" s="148"/>
      <c r="C863" s="148"/>
      <c r="D863" s="148"/>
      <c r="E863" s="148"/>
      <c r="F863" s="148"/>
      <c r="G863" s="148"/>
      <c r="H863" s="148"/>
      <c r="I863" s="148"/>
      <c r="J863" s="148"/>
      <c r="K863" s="148"/>
      <c r="L863" s="148"/>
      <c r="M863" s="148"/>
      <c r="N863" s="148"/>
      <c r="O863" s="148"/>
      <c r="P863" s="148"/>
    </row>
    <row r="864" spans="1:16" ht="15.75" customHeight="1">
      <c r="A864" s="148"/>
      <c r="B864" s="148"/>
      <c r="C864" s="148"/>
      <c r="D864" s="148"/>
      <c r="E864" s="148"/>
      <c r="F864" s="148"/>
      <c r="G864" s="148"/>
      <c r="H864" s="148"/>
      <c r="I864" s="148"/>
      <c r="J864" s="148"/>
      <c r="K864" s="148"/>
      <c r="L864" s="148"/>
      <c r="M864" s="148"/>
      <c r="N864" s="148"/>
      <c r="O864" s="148"/>
      <c r="P864" s="148"/>
    </row>
    <row r="865" spans="1:16" ht="15.75" customHeight="1">
      <c r="A865" s="148"/>
      <c r="B865" s="148"/>
      <c r="C865" s="148"/>
      <c r="D865" s="148"/>
      <c r="E865" s="148"/>
      <c r="F865" s="148"/>
      <c r="G865" s="148"/>
      <c r="H865" s="148"/>
      <c r="I865" s="148"/>
      <c r="J865" s="148"/>
      <c r="K865" s="148"/>
      <c r="L865" s="148"/>
      <c r="M865" s="148"/>
      <c r="N865" s="148"/>
      <c r="O865" s="148"/>
      <c r="P865" s="148"/>
    </row>
    <row r="866" spans="1:16" ht="15.75" customHeight="1">
      <c r="A866" s="148"/>
      <c r="B866" s="148"/>
      <c r="C866" s="148"/>
      <c r="D866" s="148"/>
      <c r="E866" s="148"/>
      <c r="F866" s="148"/>
      <c r="G866" s="148"/>
      <c r="H866" s="148"/>
      <c r="I866" s="148"/>
      <c r="J866" s="148"/>
      <c r="K866" s="148"/>
      <c r="L866" s="148"/>
      <c r="M866" s="148"/>
      <c r="N866" s="148"/>
      <c r="O866" s="148"/>
      <c r="P866" s="148"/>
    </row>
    <row r="867" spans="1:16" ht="15.75" customHeight="1">
      <c r="A867" s="148"/>
      <c r="B867" s="148"/>
      <c r="C867" s="148"/>
      <c r="D867" s="148"/>
      <c r="E867" s="148"/>
      <c r="F867" s="148"/>
      <c r="G867" s="148"/>
      <c r="H867" s="148"/>
      <c r="I867" s="148"/>
      <c r="J867" s="148"/>
      <c r="K867" s="148"/>
      <c r="L867" s="148"/>
      <c r="M867" s="148"/>
      <c r="N867" s="148"/>
      <c r="O867" s="148"/>
      <c r="P867" s="148"/>
    </row>
    <row r="868" spans="1:16" ht="15.75" customHeight="1">
      <c r="A868" s="148"/>
      <c r="B868" s="148"/>
      <c r="C868" s="148"/>
      <c r="D868" s="148"/>
      <c r="E868" s="148"/>
      <c r="F868" s="148"/>
      <c r="G868" s="148"/>
      <c r="H868" s="148"/>
      <c r="I868" s="148"/>
      <c r="J868" s="148"/>
      <c r="K868" s="148"/>
      <c r="L868" s="148"/>
      <c r="M868" s="148"/>
      <c r="N868" s="148"/>
      <c r="O868" s="148"/>
      <c r="P868" s="148"/>
    </row>
    <row r="869" spans="1:16" ht="15.75" customHeight="1">
      <c r="A869" s="148"/>
      <c r="B869" s="148"/>
      <c r="C869" s="148"/>
      <c r="D869" s="148"/>
      <c r="E869" s="148"/>
      <c r="F869" s="148"/>
      <c r="G869" s="148"/>
      <c r="H869" s="148"/>
      <c r="I869" s="148"/>
      <c r="J869" s="148"/>
      <c r="K869" s="148"/>
      <c r="L869" s="148"/>
      <c r="M869" s="148"/>
      <c r="N869" s="148"/>
      <c r="O869" s="148"/>
      <c r="P869" s="148"/>
    </row>
    <row r="870" spans="1:16" ht="15.75" customHeight="1">
      <c r="A870" s="148"/>
      <c r="B870" s="148"/>
      <c r="C870" s="148"/>
      <c r="D870" s="148"/>
      <c r="E870" s="148"/>
      <c r="F870" s="148"/>
      <c r="G870" s="148"/>
      <c r="H870" s="148"/>
      <c r="I870" s="148"/>
      <c r="J870" s="148"/>
      <c r="K870" s="148"/>
      <c r="L870" s="148"/>
      <c r="M870" s="148"/>
      <c r="N870" s="148"/>
      <c r="O870" s="148"/>
      <c r="P870" s="148"/>
    </row>
    <row r="871" spans="1:16" ht="15.75" customHeight="1">
      <c r="A871" s="148"/>
      <c r="B871" s="148"/>
      <c r="C871" s="148"/>
      <c r="D871" s="148"/>
      <c r="E871" s="148"/>
      <c r="F871" s="148"/>
      <c r="G871" s="148"/>
      <c r="H871" s="148"/>
      <c r="I871" s="148"/>
      <c r="J871" s="148"/>
      <c r="K871" s="148"/>
      <c r="L871" s="148"/>
      <c r="M871" s="148"/>
      <c r="N871" s="148"/>
      <c r="O871" s="148"/>
      <c r="P871" s="148"/>
    </row>
    <row r="872" spans="1:16" ht="15.75" customHeight="1">
      <c r="A872" s="148"/>
      <c r="B872" s="148"/>
      <c r="C872" s="148"/>
      <c r="D872" s="148"/>
      <c r="E872" s="148"/>
      <c r="F872" s="148"/>
      <c r="G872" s="148"/>
      <c r="H872" s="148"/>
      <c r="I872" s="148"/>
      <c r="J872" s="148"/>
      <c r="K872" s="148"/>
      <c r="L872" s="148"/>
      <c r="M872" s="148"/>
      <c r="N872" s="148"/>
      <c r="O872" s="148"/>
      <c r="P872" s="148"/>
    </row>
    <row r="873" spans="1:16" ht="15.75" customHeight="1">
      <c r="A873" s="148"/>
      <c r="B873" s="148"/>
      <c r="C873" s="148"/>
      <c r="D873" s="148"/>
      <c r="E873" s="148"/>
      <c r="F873" s="148"/>
      <c r="G873" s="148"/>
      <c r="H873" s="148"/>
      <c r="I873" s="148"/>
      <c r="J873" s="148"/>
      <c r="K873" s="148"/>
      <c r="L873" s="148"/>
      <c r="M873" s="148"/>
      <c r="N873" s="148"/>
      <c r="O873" s="148"/>
      <c r="P873" s="148"/>
    </row>
    <row r="874" spans="1:16" ht="23.25" customHeight="1">
      <c r="A874" s="148"/>
      <c r="B874" s="148"/>
      <c r="C874" s="148"/>
      <c r="D874" s="148"/>
      <c r="E874" s="148"/>
      <c r="F874" s="148"/>
      <c r="G874" s="148"/>
      <c r="H874" s="148"/>
      <c r="I874" s="148"/>
      <c r="J874" s="148"/>
      <c r="K874" s="148"/>
      <c r="L874" s="148"/>
      <c r="M874" s="148"/>
      <c r="N874" s="148"/>
      <c r="O874" s="148"/>
      <c r="P874" s="148"/>
    </row>
    <row r="875" spans="1:16" ht="23.25" customHeight="1">
      <c r="A875" s="148"/>
      <c r="B875" s="148"/>
      <c r="C875" s="148"/>
      <c r="D875" s="148"/>
      <c r="E875" s="148"/>
      <c r="F875" s="148"/>
      <c r="G875" s="148"/>
      <c r="H875" s="148"/>
      <c r="I875" s="148"/>
      <c r="J875" s="148"/>
      <c r="K875" s="148"/>
      <c r="L875" s="148"/>
      <c r="M875" s="148"/>
      <c r="N875" s="148"/>
      <c r="O875" s="148"/>
      <c r="P875" s="148"/>
    </row>
    <row r="876" spans="1:16" ht="15.75" customHeight="1">
      <c r="A876" s="148"/>
      <c r="B876" s="148"/>
      <c r="C876" s="148"/>
      <c r="D876" s="148"/>
      <c r="E876" s="148"/>
      <c r="F876" s="148"/>
      <c r="G876" s="148"/>
      <c r="H876" s="148"/>
      <c r="I876" s="148"/>
      <c r="J876" s="148"/>
      <c r="K876" s="148"/>
      <c r="L876" s="148"/>
      <c r="M876" s="148"/>
      <c r="N876" s="148"/>
      <c r="O876" s="148"/>
      <c r="P876" s="148"/>
    </row>
    <row r="877" spans="1:16" ht="15.75" customHeight="1">
      <c r="A877" s="148"/>
      <c r="B877" s="148"/>
      <c r="C877" s="148"/>
      <c r="D877" s="148"/>
      <c r="E877" s="148"/>
      <c r="F877" s="148"/>
      <c r="G877" s="148"/>
      <c r="H877" s="148"/>
      <c r="I877" s="148"/>
      <c r="J877" s="148"/>
      <c r="K877" s="148"/>
      <c r="L877" s="148"/>
      <c r="M877" s="148"/>
      <c r="N877" s="148"/>
      <c r="O877" s="148"/>
      <c r="P877" s="148"/>
    </row>
    <row r="878" spans="1:16" ht="15.75" customHeight="1">
      <c r="A878" s="148"/>
      <c r="B878" s="148"/>
      <c r="C878" s="148"/>
      <c r="D878" s="148"/>
      <c r="E878" s="148"/>
      <c r="F878" s="148"/>
      <c r="G878" s="148"/>
      <c r="H878" s="148"/>
      <c r="I878" s="148"/>
      <c r="J878" s="148"/>
      <c r="K878" s="148"/>
      <c r="L878" s="148"/>
      <c r="M878" s="148"/>
      <c r="N878" s="148"/>
      <c r="O878" s="148"/>
      <c r="P878" s="148"/>
    </row>
    <row r="879" spans="1:16" ht="15.75" customHeight="1">
      <c r="A879" s="148"/>
      <c r="B879" s="148"/>
      <c r="C879" s="148"/>
      <c r="D879" s="148"/>
      <c r="E879" s="148"/>
      <c r="F879" s="148"/>
      <c r="G879" s="148"/>
      <c r="H879" s="148"/>
      <c r="I879" s="148"/>
      <c r="J879" s="148"/>
      <c r="K879" s="148"/>
      <c r="L879" s="148"/>
      <c r="M879" s="148"/>
      <c r="N879" s="148"/>
      <c r="O879" s="148"/>
      <c r="P879" s="148"/>
    </row>
    <row r="880" spans="1:16" ht="15.75" customHeight="1">
      <c r="A880" s="148"/>
      <c r="B880" s="148"/>
      <c r="C880" s="148"/>
      <c r="D880" s="148"/>
      <c r="E880" s="148"/>
      <c r="F880" s="148"/>
      <c r="G880" s="148"/>
      <c r="H880" s="148"/>
      <c r="I880" s="148"/>
      <c r="J880" s="148"/>
      <c r="K880" s="148"/>
      <c r="L880" s="148"/>
      <c r="M880" s="148"/>
      <c r="N880" s="148"/>
      <c r="O880" s="148"/>
      <c r="P880" s="148"/>
    </row>
    <row r="881" spans="1:16" ht="15.75" customHeight="1">
      <c r="A881" s="148"/>
      <c r="B881" s="148"/>
      <c r="C881" s="148"/>
      <c r="D881" s="148"/>
      <c r="E881" s="148"/>
      <c r="F881" s="148"/>
      <c r="G881" s="148"/>
      <c r="H881" s="148"/>
      <c r="I881" s="148"/>
      <c r="J881" s="148"/>
      <c r="K881" s="148"/>
      <c r="L881" s="148"/>
      <c r="M881" s="148"/>
      <c r="N881" s="148"/>
      <c r="O881" s="148"/>
      <c r="P881" s="148"/>
    </row>
    <row r="882" spans="1:16" ht="15.75" customHeight="1">
      <c r="A882" s="148"/>
      <c r="B882" s="148"/>
      <c r="C882" s="148"/>
      <c r="D882" s="148"/>
      <c r="E882" s="148"/>
      <c r="F882" s="148"/>
      <c r="G882" s="148"/>
      <c r="H882" s="148"/>
      <c r="I882" s="148"/>
      <c r="J882" s="148"/>
      <c r="K882" s="148"/>
      <c r="L882" s="148"/>
      <c r="M882" s="148"/>
      <c r="N882" s="148"/>
      <c r="O882" s="148"/>
      <c r="P882" s="148"/>
    </row>
    <row r="883" spans="1:16" ht="15.75" customHeight="1">
      <c r="A883" s="148"/>
      <c r="B883" s="148"/>
      <c r="C883" s="148"/>
      <c r="D883" s="148"/>
      <c r="E883" s="148"/>
      <c r="F883" s="148"/>
      <c r="G883" s="148"/>
      <c r="H883" s="148"/>
      <c r="I883" s="148"/>
      <c r="J883" s="148"/>
      <c r="K883" s="148"/>
      <c r="L883" s="148"/>
      <c r="M883" s="148"/>
      <c r="N883" s="148"/>
      <c r="O883" s="148"/>
      <c r="P883" s="148"/>
    </row>
    <row r="884" spans="1:16" ht="15.75" customHeight="1">
      <c r="A884" s="148"/>
      <c r="B884" s="148"/>
      <c r="C884" s="148"/>
      <c r="D884" s="148"/>
      <c r="E884" s="148"/>
      <c r="F884" s="148"/>
      <c r="G884" s="148"/>
      <c r="H884" s="148"/>
      <c r="I884" s="148"/>
      <c r="J884" s="148"/>
      <c r="K884" s="148"/>
      <c r="L884" s="148"/>
      <c r="M884" s="148"/>
      <c r="N884" s="148"/>
      <c r="O884" s="148"/>
      <c r="P884" s="148"/>
    </row>
    <row r="885" spans="1:16" ht="15.75" customHeight="1">
      <c r="A885" s="148"/>
      <c r="B885" s="148"/>
      <c r="C885" s="148"/>
      <c r="D885" s="148"/>
      <c r="E885" s="148"/>
      <c r="F885" s="148"/>
      <c r="G885" s="148"/>
      <c r="H885" s="148"/>
      <c r="I885" s="148"/>
      <c r="J885" s="148"/>
      <c r="K885" s="148"/>
      <c r="L885" s="148"/>
      <c r="M885" s="148"/>
      <c r="N885" s="148"/>
      <c r="O885" s="148"/>
      <c r="P885" s="148"/>
    </row>
    <row r="886" spans="1:16" ht="15.75" customHeight="1">
      <c r="A886" s="148"/>
      <c r="B886" s="148"/>
      <c r="C886" s="148"/>
      <c r="D886" s="148"/>
      <c r="E886" s="148"/>
      <c r="F886" s="148"/>
      <c r="G886" s="148"/>
      <c r="H886" s="148"/>
      <c r="I886" s="148"/>
      <c r="J886" s="148"/>
      <c r="K886" s="148"/>
      <c r="L886" s="148"/>
      <c r="M886" s="148"/>
      <c r="N886" s="148"/>
      <c r="O886" s="148"/>
      <c r="P886" s="148"/>
    </row>
    <row r="887" spans="1:16" ht="15.75" customHeight="1">
      <c r="A887" s="148"/>
      <c r="B887" s="148"/>
      <c r="C887" s="148"/>
      <c r="D887" s="148"/>
      <c r="E887" s="148"/>
      <c r="F887" s="148"/>
      <c r="G887" s="148"/>
      <c r="H887" s="148"/>
      <c r="I887" s="148"/>
      <c r="J887" s="148"/>
      <c r="K887" s="148"/>
      <c r="L887" s="148"/>
      <c r="M887" s="148"/>
      <c r="N887" s="148"/>
      <c r="O887" s="148"/>
      <c r="P887" s="148"/>
    </row>
    <row r="888" spans="1:16" ht="15.75" customHeight="1">
      <c r="A888" s="148"/>
      <c r="B888" s="148"/>
      <c r="C888" s="148"/>
      <c r="D888" s="148"/>
      <c r="E888" s="148"/>
      <c r="F888" s="148"/>
      <c r="G888" s="148"/>
      <c r="H888" s="148"/>
      <c r="I888" s="148"/>
      <c r="J888" s="148"/>
      <c r="K888" s="148"/>
      <c r="L888" s="148"/>
      <c r="M888" s="148"/>
      <c r="N888" s="148"/>
      <c r="O888" s="148"/>
      <c r="P888" s="148"/>
    </row>
    <row r="889" spans="1:16" ht="15.75" customHeight="1">
      <c r="A889" s="148"/>
      <c r="B889" s="148"/>
      <c r="C889" s="148"/>
      <c r="D889" s="148"/>
      <c r="E889" s="148"/>
      <c r="F889" s="148"/>
      <c r="G889" s="148"/>
      <c r="H889" s="148"/>
      <c r="I889" s="148"/>
      <c r="J889" s="148"/>
      <c r="K889" s="148"/>
      <c r="L889" s="148"/>
      <c r="M889" s="148"/>
      <c r="N889" s="148"/>
      <c r="O889" s="148"/>
      <c r="P889" s="148"/>
    </row>
    <row r="890" spans="1:16" ht="15.75" customHeight="1">
      <c r="A890" s="148"/>
      <c r="B890" s="148"/>
      <c r="C890" s="148"/>
      <c r="D890" s="148"/>
      <c r="E890" s="148"/>
      <c r="F890" s="148"/>
      <c r="G890" s="148"/>
      <c r="H890" s="148"/>
      <c r="I890" s="148"/>
      <c r="J890" s="148"/>
      <c r="K890" s="148"/>
      <c r="L890" s="148"/>
      <c r="M890" s="148"/>
      <c r="N890" s="148"/>
      <c r="O890" s="148"/>
      <c r="P890" s="148"/>
    </row>
    <row r="891" spans="1:16" ht="15.75" customHeight="1">
      <c r="A891" s="148"/>
      <c r="B891" s="148"/>
      <c r="C891" s="148"/>
      <c r="D891" s="148"/>
      <c r="E891" s="148"/>
      <c r="F891" s="148"/>
      <c r="G891" s="148"/>
      <c r="H891" s="148"/>
      <c r="I891" s="148"/>
      <c r="J891" s="148"/>
      <c r="K891" s="148"/>
      <c r="L891" s="148"/>
      <c r="M891" s="148"/>
      <c r="N891" s="148"/>
      <c r="O891" s="148"/>
      <c r="P891" s="148"/>
    </row>
    <row r="892" spans="1:16" ht="23.25" customHeight="1">
      <c r="A892" s="148"/>
      <c r="B892" s="148"/>
      <c r="C892" s="148"/>
      <c r="D892" s="148"/>
      <c r="E892" s="148"/>
      <c r="F892" s="148"/>
      <c r="G892" s="148"/>
      <c r="H892" s="148"/>
      <c r="I892" s="148"/>
      <c r="J892" s="148"/>
      <c r="K892" s="148"/>
      <c r="L892" s="148"/>
      <c r="M892" s="148"/>
      <c r="N892" s="148"/>
      <c r="O892" s="148"/>
      <c r="P892" s="148"/>
    </row>
    <row r="893" spans="1:16" ht="26.25" customHeight="1">
      <c r="A893" s="148"/>
      <c r="B893" s="148"/>
      <c r="C893" s="148"/>
      <c r="D893" s="148"/>
      <c r="E893" s="148"/>
      <c r="F893" s="148"/>
      <c r="G893" s="148"/>
      <c r="H893" s="148"/>
      <c r="I893" s="148"/>
      <c r="J893" s="148"/>
      <c r="K893" s="148"/>
      <c r="L893" s="148"/>
      <c r="M893" s="148"/>
      <c r="N893" s="148"/>
      <c r="O893" s="148"/>
      <c r="P893" s="148"/>
    </row>
    <row r="894" spans="1:16">
      <c r="A894" s="148"/>
      <c r="B894" s="148"/>
      <c r="C894" s="148"/>
      <c r="D894" s="148"/>
      <c r="E894" s="148"/>
      <c r="F894" s="148"/>
      <c r="G894" s="148"/>
      <c r="H894" s="148"/>
      <c r="I894" s="148"/>
      <c r="J894" s="148"/>
      <c r="K894" s="148"/>
      <c r="L894" s="148"/>
      <c r="M894" s="148"/>
      <c r="N894" s="148"/>
      <c r="O894" s="148"/>
      <c r="P894" s="148"/>
    </row>
  </sheetData>
  <mergeCells count="482">
    <mergeCell ref="A1:C5"/>
    <mergeCell ref="J1:Q5"/>
    <mergeCell ref="A6:Q8"/>
    <mergeCell ref="A9:A10"/>
    <mergeCell ref="B9:B10"/>
    <mergeCell ref="C9:C10"/>
    <mergeCell ref="D9:F9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A11:Q11"/>
    <mergeCell ref="A12:A14"/>
    <mergeCell ref="A15:B15"/>
    <mergeCell ref="A17:B17"/>
    <mergeCell ref="A18:A23"/>
    <mergeCell ref="A24:B24"/>
    <mergeCell ref="A25:A26"/>
    <mergeCell ref="A28:B28"/>
    <mergeCell ref="A29:B29"/>
    <mergeCell ref="A30:Q30"/>
    <mergeCell ref="A31:A32"/>
    <mergeCell ref="B31:B32"/>
    <mergeCell ref="C31:C32"/>
    <mergeCell ref="D31:F31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A33:A35"/>
    <mergeCell ref="A36:B36"/>
    <mergeCell ref="A38:B38"/>
    <mergeCell ref="A39:A43"/>
    <mergeCell ref="A44:B44"/>
    <mergeCell ref="A45:A49"/>
    <mergeCell ref="A50:B50"/>
    <mergeCell ref="A51:B51"/>
    <mergeCell ref="A59:P59"/>
    <mergeCell ref="L60:L61"/>
    <mergeCell ref="M60:M61"/>
    <mergeCell ref="N60:N61"/>
    <mergeCell ref="O60:O61"/>
    <mergeCell ref="P60:P61"/>
    <mergeCell ref="Q60:Q61"/>
    <mergeCell ref="A62:A64"/>
    <mergeCell ref="A65:B65"/>
    <mergeCell ref="A67:B67"/>
    <mergeCell ref="A60:A61"/>
    <mergeCell ref="B60:B61"/>
    <mergeCell ref="C60:C61"/>
    <mergeCell ref="D60:F60"/>
    <mergeCell ref="G60:G61"/>
    <mergeCell ref="H60:H61"/>
    <mergeCell ref="I60:I61"/>
    <mergeCell ref="J60:J61"/>
    <mergeCell ref="K60:K61"/>
    <mergeCell ref="A68:A72"/>
    <mergeCell ref="A73:B73"/>
    <mergeCell ref="A74:A76"/>
    <mergeCell ref="A77:B77"/>
    <mergeCell ref="A78:B78"/>
    <mergeCell ref="A85:A86"/>
    <mergeCell ref="B85:B86"/>
    <mergeCell ref="C85:C86"/>
    <mergeCell ref="D85:F85"/>
    <mergeCell ref="P85:P86"/>
    <mergeCell ref="A84:Q84"/>
    <mergeCell ref="Q85:Q86"/>
    <mergeCell ref="A87:A89"/>
    <mergeCell ref="A90:B90"/>
    <mergeCell ref="A92:B92"/>
    <mergeCell ref="A93:A98"/>
    <mergeCell ref="A99:B99"/>
    <mergeCell ref="A100:A101"/>
    <mergeCell ref="G85:G86"/>
    <mergeCell ref="H85:H86"/>
    <mergeCell ref="I85:I86"/>
    <mergeCell ref="J85:J86"/>
    <mergeCell ref="K85:K86"/>
    <mergeCell ref="L85:L86"/>
    <mergeCell ref="M85:M86"/>
    <mergeCell ref="N85:N86"/>
    <mergeCell ref="O85:O86"/>
    <mergeCell ref="A102:B102"/>
    <mergeCell ref="A103:B103"/>
    <mergeCell ref="A109:Q109"/>
    <mergeCell ref="A110:A111"/>
    <mergeCell ref="B110:B111"/>
    <mergeCell ref="C110:C111"/>
    <mergeCell ref="D110:F110"/>
    <mergeCell ref="G110:G111"/>
    <mergeCell ref="H110:H111"/>
    <mergeCell ref="I110:I111"/>
    <mergeCell ref="J110:J111"/>
    <mergeCell ref="K110:K111"/>
    <mergeCell ref="L110:L111"/>
    <mergeCell ref="M110:M111"/>
    <mergeCell ref="N110:N111"/>
    <mergeCell ref="O110:O111"/>
    <mergeCell ref="P110:P111"/>
    <mergeCell ref="Q110:Q111"/>
    <mergeCell ref="A112:A114"/>
    <mergeCell ref="A115:B115"/>
    <mergeCell ref="A117:B117"/>
    <mergeCell ref="A118:A123"/>
    <mergeCell ref="A124:B124"/>
    <mergeCell ref="A125:A126"/>
    <mergeCell ref="A127:B127"/>
    <mergeCell ref="A128:B128"/>
    <mergeCell ref="A133:Q133"/>
    <mergeCell ref="L134:L135"/>
    <mergeCell ref="M134:M135"/>
    <mergeCell ref="N134:N135"/>
    <mergeCell ref="O134:O135"/>
    <mergeCell ref="P134:P135"/>
    <mergeCell ref="Q134:Q135"/>
    <mergeCell ref="A136:A138"/>
    <mergeCell ref="A139:B139"/>
    <mergeCell ref="A141:B141"/>
    <mergeCell ref="A134:A135"/>
    <mergeCell ref="B134:B135"/>
    <mergeCell ref="C134:C135"/>
    <mergeCell ref="D134:F134"/>
    <mergeCell ref="G134:G135"/>
    <mergeCell ref="H134:H135"/>
    <mergeCell ref="I134:I135"/>
    <mergeCell ref="J134:J135"/>
    <mergeCell ref="K134:K135"/>
    <mergeCell ref="A142:A147"/>
    <mergeCell ref="A148:B148"/>
    <mergeCell ref="A149:A150"/>
    <mergeCell ref="A151:B151"/>
    <mergeCell ref="A152:B152"/>
    <mergeCell ref="A157:Q157"/>
    <mergeCell ref="A158:A159"/>
    <mergeCell ref="B158:B159"/>
    <mergeCell ref="C158:C159"/>
    <mergeCell ref="D158:F158"/>
    <mergeCell ref="G158:G159"/>
    <mergeCell ref="H158:H159"/>
    <mergeCell ref="I158:I159"/>
    <mergeCell ref="J158:J159"/>
    <mergeCell ref="K158:K159"/>
    <mergeCell ref="L158:L159"/>
    <mergeCell ref="M158:M159"/>
    <mergeCell ref="N158:N159"/>
    <mergeCell ref="O158:O159"/>
    <mergeCell ref="P158:P159"/>
    <mergeCell ref="Q158:Q159"/>
    <mergeCell ref="A160:A162"/>
    <mergeCell ref="A163:B163"/>
    <mergeCell ref="A165:B165"/>
    <mergeCell ref="A166:A171"/>
    <mergeCell ref="A172:B172"/>
    <mergeCell ref="A173:A177"/>
    <mergeCell ref="A178:B178"/>
    <mergeCell ref="A179:B179"/>
    <mergeCell ref="A183:Q183"/>
    <mergeCell ref="L184:L185"/>
    <mergeCell ref="M184:M185"/>
    <mergeCell ref="N184:N185"/>
    <mergeCell ref="O184:O185"/>
    <mergeCell ref="P184:P185"/>
    <mergeCell ref="Q184:Q185"/>
    <mergeCell ref="A186:A188"/>
    <mergeCell ref="A189:B189"/>
    <mergeCell ref="A191:B191"/>
    <mergeCell ref="A184:A185"/>
    <mergeCell ref="B184:B185"/>
    <mergeCell ref="C184:C185"/>
    <mergeCell ref="D184:F184"/>
    <mergeCell ref="G184:G185"/>
    <mergeCell ref="H184:H185"/>
    <mergeCell ref="I184:I185"/>
    <mergeCell ref="J184:J185"/>
    <mergeCell ref="K184:K185"/>
    <mergeCell ref="A192:A196"/>
    <mergeCell ref="A197:B197"/>
    <mergeCell ref="A198:A199"/>
    <mergeCell ref="A200:B200"/>
    <mergeCell ref="A201:B201"/>
    <mergeCell ref="A207:Q207"/>
    <mergeCell ref="A208:A209"/>
    <mergeCell ref="B208:B209"/>
    <mergeCell ref="C208:C209"/>
    <mergeCell ref="D208:F208"/>
    <mergeCell ref="G208:G209"/>
    <mergeCell ref="H208:H209"/>
    <mergeCell ref="I208:I209"/>
    <mergeCell ref="J208:J209"/>
    <mergeCell ref="K208:K209"/>
    <mergeCell ref="L208:L209"/>
    <mergeCell ref="M208:M209"/>
    <mergeCell ref="N208:N209"/>
    <mergeCell ref="O208:O209"/>
    <mergeCell ref="P208:P209"/>
    <mergeCell ref="Q208:Q209"/>
    <mergeCell ref="A210:A212"/>
    <mergeCell ref="A213:B213"/>
    <mergeCell ref="A215:B215"/>
    <mergeCell ref="A216:A221"/>
    <mergeCell ref="A222:B222"/>
    <mergeCell ref="A225:B225"/>
    <mergeCell ref="A226:B226"/>
    <mergeCell ref="A230:Q230"/>
    <mergeCell ref="A231:A232"/>
    <mergeCell ref="B231:B232"/>
    <mergeCell ref="C231:C232"/>
    <mergeCell ref="D231:F231"/>
    <mergeCell ref="G231:G232"/>
    <mergeCell ref="H231:H232"/>
    <mergeCell ref="I231:I232"/>
    <mergeCell ref="J231:J232"/>
    <mergeCell ref="K231:K232"/>
    <mergeCell ref="L231:L232"/>
    <mergeCell ref="M231:M232"/>
    <mergeCell ref="N231:N232"/>
    <mergeCell ref="O231:O232"/>
    <mergeCell ref="P231:P232"/>
    <mergeCell ref="Q231:Q232"/>
    <mergeCell ref="A233:A235"/>
    <mergeCell ref="A236:B236"/>
    <mergeCell ref="A238:B238"/>
    <mergeCell ref="A239:A243"/>
    <mergeCell ref="A244:B244"/>
    <mergeCell ref="A245:A247"/>
    <mergeCell ref="A248:B248"/>
    <mergeCell ref="A249:B249"/>
    <mergeCell ref="A255:Q255"/>
    <mergeCell ref="L256:L257"/>
    <mergeCell ref="M256:M257"/>
    <mergeCell ref="N256:N257"/>
    <mergeCell ref="O256:O257"/>
    <mergeCell ref="P256:P257"/>
    <mergeCell ref="Q256:Q257"/>
    <mergeCell ref="A258:A260"/>
    <mergeCell ref="A261:B261"/>
    <mergeCell ref="A263:B263"/>
    <mergeCell ref="A256:A257"/>
    <mergeCell ref="B256:B257"/>
    <mergeCell ref="C256:C257"/>
    <mergeCell ref="D256:F256"/>
    <mergeCell ref="G256:G257"/>
    <mergeCell ref="H256:H257"/>
    <mergeCell ref="I256:I257"/>
    <mergeCell ref="J256:J257"/>
    <mergeCell ref="K256:K257"/>
    <mergeCell ref="A264:A268"/>
    <mergeCell ref="A269:B269"/>
    <mergeCell ref="A270:A271"/>
    <mergeCell ref="A272:B272"/>
    <mergeCell ref="A273:B273"/>
    <mergeCell ref="A279:Q279"/>
    <mergeCell ref="A280:A281"/>
    <mergeCell ref="B280:B281"/>
    <mergeCell ref="C280:C281"/>
    <mergeCell ref="D280:F280"/>
    <mergeCell ref="G280:G281"/>
    <mergeCell ref="H280:H281"/>
    <mergeCell ref="I280:I281"/>
    <mergeCell ref="J280:J281"/>
    <mergeCell ref="K280:K281"/>
    <mergeCell ref="L280:L281"/>
    <mergeCell ref="M280:M281"/>
    <mergeCell ref="N280:N281"/>
    <mergeCell ref="O280:O281"/>
    <mergeCell ref="P280:P281"/>
    <mergeCell ref="Q280:Q281"/>
    <mergeCell ref="A282:A284"/>
    <mergeCell ref="A285:B285"/>
    <mergeCell ref="A287:B287"/>
    <mergeCell ref="A288:A293"/>
    <mergeCell ref="A294:B294"/>
    <mergeCell ref="A295:A299"/>
    <mergeCell ref="A300:B300"/>
    <mergeCell ref="A301:B301"/>
    <mergeCell ref="A305:Q305"/>
    <mergeCell ref="L306:L307"/>
    <mergeCell ref="M306:M307"/>
    <mergeCell ref="N306:N307"/>
    <mergeCell ref="O306:O307"/>
    <mergeCell ref="P306:P307"/>
    <mergeCell ref="Q306:Q307"/>
    <mergeCell ref="A308:A310"/>
    <mergeCell ref="A311:B311"/>
    <mergeCell ref="A313:B313"/>
    <mergeCell ref="A306:A307"/>
    <mergeCell ref="B306:B307"/>
    <mergeCell ref="C306:C307"/>
    <mergeCell ref="D306:F306"/>
    <mergeCell ref="G306:G307"/>
    <mergeCell ref="H306:H307"/>
    <mergeCell ref="I306:I307"/>
    <mergeCell ref="J306:J307"/>
    <mergeCell ref="K306:K307"/>
    <mergeCell ref="A314:A319"/>
    <mergeCell ref="A320:B320"/>
    <mergeCell ref="A321:A323"/>
    <mergeCell ref="A324:B324"/>
    <mergeCell ref="A325:B325"/>
    <mergeCell ref="A330:Q330"/>
    <mergeCell ref="A331:A332"/>
    <mergeCell ref="B331:B332"/>
    <mergeCell ref="C331:C332"/>
    <mergeCell ref="D331:F331"/>
    <mergeCell ref="G331:G332"/>
    <mergeCell ref="H331:H332"/>
    <mergeCell ref="I331:I332"/>
    <mergeCell ref="J331:J332"/>
    <mergeCell ref="K331:K332"/>
    <mergeCell ref="L331:L332"/>
    <mergeCell ref="M331:M332"/>
    <mergeCell ref="N331:N332"/>
    <mergeCell ref="O331:O332"/>
    <mergeCell ref="P331:P332"/>
    <mergeCell ref="Q331:Q332"/>
    <mergeCell ref="A333:A335"/>
    <mergeCell ref="A336:B336"/>
    <mergeCell ref="A338:B338"/>
    <mergeCell ref="A339:A343"/>
    <mergeCell ref="A344:B344"/>
    <mergeCell ref="A345:A346"/>
    <mergeCell ref="A347:B347"/>
    <mergeCell ref="A348:B348"/>
    <mergeCell ref="A355:Q355"/>
    <mergeCell ref="L356:L357"/>
    <mergeCell ref="M356:M357"/>
    <mergeCell ref="N356:N357"/>
    <mergeCell ref="O356:O357"/>
    <mergeCell ref="P356:P357"/>
    <mergeCell ref="Q356:Q357"/>
    <mergeCell ref="A358:A362"/>
    <mergeCell ref="A363:B363"/>
    <mergeCell ref="A365:B365"/>
    <mergeCell ref="A356:A357"/>
    <mergeCell ref="B356:B357"/>
    <mergeCell ref="C356:C357"/>
    <mergeCell ref="D356:F356"/>
    <mergeCell ref="G356:G357"/>
    <mergeCell ref="H356:H357"/>
    <mergeCell ref="I356:I357"/>
    <mergeCell ref="J356:J357"/>
    <mergeCell ref="K356:K357"/>
    <mergeCell ref="A366:A371"/>
    <mergeCell ref="A372:B372"/>
    <mergeCell ref="A373:A375"/>
    <mergeCell ref="A377:B377"/>
    <mergeCell ref="A380:Q380"/>
    <mergeCell ref="A381:A382"/>
    <mergeCell ref="B381:B382"/>
    <mergeCell ref="C381:C382"/>
    <mergeCell ref="D381:F381"/>
    <mergeCell ref="G381:G382"/>
    <mergeCell ref="H381:H382"/>
    <mergeCell ref="I381:I382"/>
    <mergeCell ref="J381:J382"/>
    <mergeCell ref="K381:K382"/>
    <mergeCell ref="L381:L382"/>
    <mergeCell ref="M381:M382"/>
    <mergeCell ref="N381:N382"/>
    <mergeCell ref="O381:O382"/>
    <mergeCell ref="P381:P382"/>
    <mergeCell ref="Q381:Q382"/>
    <mergeCell ref="A383:A385"/>
    <mergeCell ref="A386:B386"/>
    <mergeCell ref="A388:B388"/>
    <mergeCell ref="A389:A393"/>
    <mergeCell ref="A394:B394"/>
    <mergeCell ref="A395:A396"/>
    <mergeCell ref="A397:B397"/>
    <mergeCell ref="A398:B398"/>
    <mergeCell ref="A402:Q402"/>
    <mergeCell ref="L403:L404"/>
    <mergeCell ref="M403:M404"/>
    <mergeCell ref="N403:N404"/>
    <mergeCell ref="O403:O404"/>
    <mergeCell ref="P403:P404"/>
    <mergeCell ref="Q403:Q404"/>
    <mergeCell ref="A405:A407"/>
    <mergeCell ref="A408:B408"/>
    <mergeCell ref="A410:B410"/>
    <mergeCell ref="A403:A404"/>
    <mergeCell ref="B403:B404"/>
    <mergeCell ref="C403:C404"/>
    <mergeCell ref="D403:F403"/>
    <mergeCell ref="G403:G404"/>
    <mergeCell ref="H403:H404"/>
    <mergeCell ref="I403:I404"/>
    <mergeCell ref="J403:J404"/>
    <mergeCell ref="K403:K404"/>
    <mergeCell ref="A411:A416"/>
    <mergeCell ref="A417:B417"/>
    <mergeCell ref="A418:A422"/>
    <mergeCell ref="A423:B423"/>
    <mergeCell ref="A424:B424"/>
    <mergeCell ref="A426:Q426"/>
    <mergeCell ref="A427:A428"/>
    <mergeCell ref="B427:B428"/>
    <mergeCell ref="C427:C428"/>
    <mergeCell ref="D427:F427"/>
    <mergeCell ref="G427:G428"/>
    <mergeCell ref="H427:H428"/>
    <mergeCell ref="I427:I428"/>
    <mergeCell ref="J427:J428"/>
    <mergeCell ref="K427:K428"/>
    <mergeCell ref="L427:L428"/>
    <mergeCell ref="M427:M428"/>
    <mergeCell ref="N427:N428"/>
    <mergeCell ref="O427:O428"/>
    <mergeCell ref="P427:P428"/>
    <mergeCell ref="Q427:Q428"/>
    <mergeCell ref="A429:A431"/>
    <mergeCell ref="A432:B432"/>
    <mergeCell ref="A434:B434"/>
    <mergeCell ref="A435:A440"/>
    <mergeCell ref="A441:B441"/>
    <mergeCell ref="A442:A444"/>
    <mergeCell ref="A445:B445"/>
    <mergeCell ref="A446:B446"/>
    <mergeCell ref="A449:Q449"/>
    <mergeCell ref="L450:L451"/>
    <mergeCell ref="M450:M451"/>
    <mergeCell ref="N450:N451"/>
    <mergeCell ref="O450:O451"/>
    <mergeCell ref="P450:P451"/>
    <mergeCell ref="Q450:Q451"/>
    <mergeCell ref="A452:A454"/>
    <mergeCell ref="A455:B455"/>
    <mergeCell ref="A457:B457"/>
    <mergeCell ref="A450:A451"/>
    <mergeCell ref="B450:B451"/>
    <mergeCell ref="C450:C451"/>
    <mergeCell ref="D450:F450"/>
    <mergeCell ref="G450:G451"/>
    <mergeCell ref="H450:H451"/>
    <mergeCell ref="I450:I451"/>
    <mergeCell ref="J450:J451"/>
    <mergeCell ref="K450:K451"/>
    <mergeCell ref="A458:A463"/>
    <mergeCell ref="A464:B464"/>
    <mergeCell ref="A465:A466"/>
    <mergeCell ref="A467:B467"/>
    <mergeCell ref="A468:B468"/>
    <mergeCell ref="A470:Q470"/>
    <mergeCell ref="A471:A472"/>
    <mergeCell ref="B471:B472"/>
    <mergeCell ref="C471:C472"/>
    <mergeCell ref="D471:F471"/>
    <mergeCell ref="G471:G472"/>
    <mergeCell ref="H471:H472"/>
    <mergeCell ref="I471:I472"/>
    <mergeCell ref="J471:J472"/>
    <mergeCell ref="K471:K472"/>
    <mergeCell ref="L471:L472"/>
    <mergeCell ref="M471:M472"/>
    <mergeCell ref="N471:N472"/>
    <mergeCell ref="O471:O472"/>
    <mergeCell ref="P471:P472"/>
    <mergeCell ref="Q471:Q472"/>
    <mergeCell ref="A473:A475"/>
    <mergeCell ref="A476:B476"/>
    <mergeCell ref="A478:B478"/>
    <mergeCell ref="A479:A484"/>
    <mergeCell ref="A485:B485"/>
    <mergeCell ref="A486:A488"/>
    <mergeCell ref="A489:B489"/>
    <mergeCell ref="A490:B490"/>
    <mergeCell ref="A491:B491"/>
  </mergeCells>
  <pageMargins left="0.7" right="0.7" top="0.75" bottom="0.75" header="0.3" footer="0.3"/>
  <pageSetup paperSize="9" scale="98" orientation="landscape" verticalDpi="180" r:id="rId1"/>
  <rowBreaks count="9" manualBreakCount="9">
    <brk id="29" max="16383" man="1"/>
    <brk id="108" max="16383" man="1"/>
    <brk id="132" max="16383" man="1"/>
    <brk id="156" max="16383" man="1"/>
    <brk id="182" max="16383" man="1"/>
    <brk id="304" max="16383" man="1"/>
    <brk id="329" max="16383" man="1"/>
    <brk id="448" max="16383" man="1"/>
    <brk id="46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O19"/>
  <sheetViews>
    <sheetView workbookViewId="0">
      <selection activeCell="D16" sqref="D16"/>
    </sheetView>
  </sheetViews>
  <sheetFormatPr defaultRowHeight="15"/>
  <cols>
    <col min="1" max="1" width="13" customWidth="1"/>
    <col min="2" max="2" width="3.28515625" hidden="1" customWidth="1"/>
    <col min="3" max="3" width="21.140625" customWidth="1"/>
    <col min="4" max="4" width="22" customWidth="1"/>
    <col min="5" max="5" width="15.7109375" customWidth="1"/>
    <col min="6" max="6" width="6.85546875" customWidth="1"/>
    <col min="7" max="7" width="6.7109375" customWidth="1"/>
  </cols>
  <sheetData>
    <row r="1" spans="1:15" ht="15" customHeight="1">
      <c r="A1" s="368" t="s">
        <v>362</v>
      </c>
      <c r="B1" s="369"/>
      <c r="C1" s="369"/>
      <c r="D1" s="369"/>
      <c r="E1" s="161"/>
      <c r="F1" s="161"/>
      <c r="G1" s="161"/>
      <c r="H1" s="161"/>
      <c r="I1" s="162"/>
      <c r="J1" s="156"/>
    </row>
    <row r="2" spans="1:15" ht="15" customHeight="1">
      <c r="A2" s="370"/>
      <c r="B2" s="371"/>
      <c r="C2" s="371"/>
      <c r="D2" s="371"/>
      <c r="E2" s="162"/>
      <c r="F2" s="162"/>
      <c r="G2" s="162"/>
      <c r="H2" s="162"/>
      <c r="I2" s="162"/>
      <c r="J2" s="156"/>
    </row>
    <row r="3" spans="1:15" ht="15" customHeight="1">
      <c r="A3" s="380" t="s">
        <v>363</v>
      </c>
      <c r="B3" s="381"/>
      <c r="C3" s="384" t="s">
        <v>366</v>
      </c>
      <c r="D3" s="384" t="s">
        <v>367</v>
      </c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15" ht="39.75" customHeight="1">
      <c r="A4" s="382"/>
      <c r="B4" s="383"/>
      <c r="C4" s="385"/>
      <c r="D4" s="385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</row>
    <row r="5" spans="1:15" ht="15.75" customHeight="1">
      <c r="A5" s="372" t="s">
        <v>190</v>
      </c>
      <c r="B5" s="373"/>
      <c r="C5" s="159">
        <v>41</v>
      </c>
      <c r="D5" s="160">
        <f>меню!D491</f>
        <v>41.920950000000005</v>
      </c>
      <c r="E5" s="158"/>
      <c r="F5" s="158"/>
      <c r="G5" s="158"/>
      <c r="H5" s="158"/>
      <c r="I5" s="158"/>
      <c r="J5" s="131"/>
      <c r="K5" s="131"/>
      <c r="L5" s="131"/>
      <c r="M5" s="131"/>
      <c r="N5" s="131"/>
      <c r="O5" s="131"/>
    </row>
    <row r="6" spans="1:15" ht="15.75">
      <c r="A6" s="374" t="s">
        <v>364</v>
      </c>
      <c r="B6" s="375"/>
      <c r="C6" s="159">
        <v>45</v>
      </c>
      <c r="D6" s="160">
        <f>меню!E491</f>
        <v>46.631749999999997</v>
      </c>
      <c r="E6" s="158"/>
      <c r="F6" s="158"/>
      <c r="G6" s="158"/>
      <c r="H6" s="158"/>
      <c r="I6" s="158"/>
      <c r="J6" s="131"/>
      <c r="K6" s="131"/>
      <c r="L6" s="131"/>
      <c r="M6" s="131"/>
      <c r="N6" s="131"/>
      <c r="O6" s="131"/>
    </row>
    <row r="7" spans="1:15" ht="15.75">
      <c r="A7" s="372" t="s">
        <v>365</v>
      </c>
      <c r="B7" s="373"/>
      <c r="C7" s="159">
        <v>196</v>
      </c>
      <c r="D7" s="160">
        <f>меню!F491</f>
        <v>200.41799999999998</v>
      </c>
      <c r="E7" s="158"/>
      <c r="F7" s="158"/>
      <c r="G7" s="158"/>
      <c r="H7" s="158"/>
      <c r="I7" s="158"/>
      <c r="J7" s="131"/>
      <c r="K7" s="131"/>
      <c r="L7" s="131"/>
      <c r="M7" s="131"/>
      <c r="N7" s="131"/>
      <c r="O7" s="131"/>
    </row>
    <row r="8" spans="1:15" ht="15.75">
      <c r="A8" s="372" t="s">
        <v>339</v>
      </c>
      <c r="B8" s="373"/>
      <c r="C8" s="159">
        <v>1350</v>
      </c>
      <c r="D8" s="160">
        <f>меню!G491</f>
        <v>1390.7249999999999</v>
      </c>
      <c r="E8" s="158"/>
      <c r="F8" s="158"/>
      <c r="G8" s="158"/>
      <c r="H8" s="158"/>
      <c r="I8" s="158"/>
      <c r="J8" s="131"/>
      <c r="K8" s="131"/>
      <c r="L8" s="131"/>
      <c r="M8" s="131"/>
      <c r="N8" s="131"/>
      <c r="O8" s="131"/>
    </row>
    <row r="9" spans="1:15" ht="15.75">
      <c r="A9" s="372" t="s">
        <v>340</v>
      </c>
      <c r="B9" s="373"/>
      <c r="C9" s="159">
        <v>675</v>
      </c>
      <c r="D9" s="160">
        <f>меню!H491</f>
        <v>493.73650000000009</v>
      </c>
      <c r="E9" s="158"/>
      <c r="F9" s="158"/>
      <c r="G9" s="158"/>
      <c r="H9" s="158"/>
      <c r="I9" s="158"/>
      <c r="J9" s="131"/>
      <c r="K9" s="131"/>
      <c r="L9" s="131"/>
      <c r="M9" s="131"/>
      <c r="N9" s="131"/>
      <c r="O9" s="131"/>
    </row>
    <row r="10" spans="1:15" ht="19.5" customHeight="1">
      <c r="A10" s="372" t="s">
        <v>341</v>
      </c>
      <c r="B10" s="373"/>
      <c r="C10" s="159">
        <v>150</v>
      </c>
      <c r="D10" s="160">
        <f>меню!I491</f>
        <v>196.82399999999998</v>
      </c>
      <c r="E10" s="158"/>
      <c r="F10" s="158"/>
      <c r="G10" s="158"/>
      <c r="H10" s="158"/>
      <c r="I10" s="158"/>
      <c r="J10" s="131"/>
      <c r="K10" s="131"/>
      <c r="L10" s="131"/>
      <c r="M10" s="131"/>
      <c r="N10" s="131"/>
      <c r="O10" s="131"/>
    </row>
    <row r="11" spans="1:15" ht="16.5" customHeight="1">
      <c r="A11" s="376" t="s">
        <v>342</v>
      </c>
      <c r="B11" s="377"/>
      <c r="C11" s="159">
        <v>600</v>
      </c>
      <c r="D11" s="160">
        <f>меню!J491</f>
        <v>805.39200000000005</v>
      </c>
      <c r="E11" s="158"/>
      <c r="F11" s="158"/>
      <c r="G11" s="158"/>
      <c r="H11" s="158"/>
      <c r="I11" s="158"/>
      <c r="J11" s="131"/>
      <c r="K11" s="131"/>
      <c r="L11" s="131"/>
      <c r="M11" s="131"/>
      <c r="N11" s="131"/>
      <c r="O11" s="131"/>
    </row>
    <row r="12" spans="1:15" ht="15.75">
      <c r="A12" s="372" t="s">
        <v>343</v>
      </c>
      <c r="B12" s="373"/>
      <c r="C12" s="159">
        <v>8</v>
      </c>
      <c r="D12" s="160">
        <f>меню!K491</f>
        <v>13.663500000000003</v>
      </c>
      <c r="E12" s="158"/>
      <c r="F12" s="158"/>
      <c r="G12" s="158"/>
      <c r="H12" s="158"/>
      <c r="I12" s="158"/>
      <c r="J12" s="131"/>
      <c r="K12" s="131"/>
      <c r="L12" s="131"/>
      <c r="M12" s="131"/>
      <c r="N12" s="131"/>
      <c r="O12" s="131"/>
    </row>
    <row r="13" spans="1:15" ht="15.75">
      <c r="A13" s="372" t="s">
        <v>344</v>
      </c>
      <c r="B13" s="373"/>
      <c r="C13" s="159">
        <v>450</v>
      </c>
      <c r="D13" s="160">
        <f>меню!L491</f>
        <v>1435.3200000000002</v>
      </c>
      <c r="E13" s="158"/>
      <c r="F13" s="158"/>
      <c r="G13" s="158"/>
      <c r="H13" s="158"/>
      <c r="I13" s="158"/>
      <c r="J13" s="131"/>
      <c r="K13" s="131"/>
      <c r="L13" s="131"/>
      <c r="M13" s="131"/>
      <c r="N13" s="131"/>
      <c r="O13" s="131"/>
    </row>
    <row r="14" spans="1:15" ht="15.75">
      <c r="A14" s="372" t="s">
        <v>345</v>
      </c>
      <c r="B14" s="373"/>
      <c r="C14" s="159">
        <v>375</v>
      </c>
      <c r="D14" s="160">
        <f>меню!M491</f>
        <v>620.87919999999997</v>
      </c>
      <c r="E14" s="158"/>
      <c r="F14" s="158"/>
      <c r="G14" s="158"/>
      <c r="H14" s="158"/>
      <c r="I14" s="158"/>
      <c r="J14" s="131"/>
      <c r="K14" s="131"/>
      <c r="L14" s="131"/>
      <c r="M14" s="131"/>
      <c r="N14" s="131"/>
      <c r="O14" s="131"/>
    </row>
    <row r="15" spans="1:15" ht="15.75">
      <c r="A15" s="372" t="s">
        <v>346</v>
      </c>
      <c r="B15" s="373"/>
      <c r="C15" s="159">
        <v>0.9</v>
      </c>
      <c r="D15" s="160">
        <f>меню!N491</f>
        <v>4.3216099999999997</v>
      </c>
      <c r="E15" s="158"/>
      <c r="F15" s="158"/>
      <c r="G15" s="158"/>
      <c r="H15" s="158"/>
      <c r="I15" s="158"/>
      <c r="J15" s="131"/>
      <c r="K15" s="131"/>
      <c r="L15" s="131"/>
      <c r="M15" s="131"/>
      <c r="N15" s="131"/>
      <c r="O15" s="131"/>
    </row>
    <row r="16" spans="1:15" ht="15.75">
      <c r="A16" s="372" t="s">
        <v>347</v>
      </c>
      <c r="B16" s="373"/>
      <c r="C16" s="159">
        <v>1</v>
      </c>
      <c r="D16" s="160">
        <f>меню!O491</f>
        <v>1.0865450000000001</v>
      </c>
      <c r="E16" s="158"/>
      <c r="F16" s="158"/>
      <c r="G16" s="158"/>
      <c r="H16" s="158"/>
      <c r="I16" s="158"/>
      <c r="J16" s="131"/>
      <c r="K16" s="131"/>
      <c r="L16" s="131"/>
      <c r="M16" s="131"/>
      <c r="N16" s="131"/>
      <c r="O16" s="131"/>
    </row>
    <row r="17" spans="1:15" ht="19.5" customHeight="1">
      <c r="A17" s="374" t="s">
        <v>348</v>
      </c>
      <c r="B17" s="375"/>
      <c r="C17" s="159">
        <v>38</v>
      </c>
      <c r="D17" s="160">
        <f>меню!P491</f>
        <v>39.419179999999997</v>
      </c>
      <c r="E17" s="158"/>
      <c r="F17" s="158"/>
      <c r="G17" s="158"/>
      <c r="H17" s="158"/>
      <c r="I17" s="158"/>
      <c r="J17" s="131"/>
      <c r="K17" s="131"/>
      <c r="L17" s="131"/>
      <c r="M17" s="131"/>
      <c r="N17" s="131"/>
      <c r="O17" s="131"/>
    </row>
    <row r="18" spans="1:15">
      <c r="A18" s="378"/>
      <c r="B18" s="378"/>
      <c r="C18" s="378"/>
      <c r="D18" s="378"/>
      <c r="E18" s="378"/>
      <c r="F18" s="157"/>
      <c r="G18" s="157"/>
      <c r="H18" s="157"/>
      <c r="I18" s="157"/>
    </row>
    <row r="19" spans="1:15" ht="19.5" customHeight="1">
      <c r="A19" s="379"/>
      <c r="B19" s="379"/>
      <c r="C19" s="379"/>
      <c r="D19" s="379"/>
      <c r="E19" s="379"/>
    </row>
  </sheetData>
  <mergeCells count="19">
    <mergeCell ref="A18:E18"/>
    <mergeCell ref="A19:E19"/>
    <mergeCell ref="A3:B4"/>
    <mergeCell ref="C3:C4"/>
    <mergeCell ref="D3:D4"/>
    <mergeCell ref="A17:B17"/>
    <mergeCell ref="A1:D2"/>
    <mergeCell ref="A16:B16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накопит</vt:lpstr>
      <vt:lpstr>план меню</vt:lpstr>
      <vt:lpstr>по дням расход </vt:lpstr>
      <vt:lpstr>меню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2025-02-25T12:25:06Z</dcterms:modified>
</cp:coreProperties>
</file>